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3" yWindow="65264" windowWidth="20212" windowHeight="11481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1,2'!$A$1:$Q$31</definedName>
    <definedName name="_xlnm.Print_Area" localSheetId="5">'CUADRO 1,3'!$A$1:$Q$28</definedName>
    <definedName name="_xlnm.Print_Area" localSheetId="6">'CUADRO 1,4'!$A$1:$Y$42</definedName>
    <definedName name="_xlnm.Print_Area" localSheetId="7">'CUADRO 1,5'!$A$3:$Y$48</definedName>
    <definedName name="_xlnm.Print_Area" localSheetId="9">'CUADRO 1,7'!$A$1:$Q$62</definedName>
    <definedName name="_xlnm.Print_Area" localSheetId="16">'CUADRO 1.10'!$A$1:$Z$73</definedName>
    <definedName name="_xlnm.Print_Area" localSheetId="17">'CUADRO 1.11'!$A$3:$Z$61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1.1A'!$A$1:$O$45</definedName>
    <definedName name="_xlnm.Print_Area" localSheetId="3">'CUADRO 1.1B'!$A$1:$O$45</definedName>
    <definedName name="_xlnm.Print_Area" localSheetId="8">'CUADRO 1.6'!$A$1:$R$61</definedName>
    <definedName name="_xlnm.Print_Area" localSheetId="10">'CUADRO 1.8'!$A$1:$Y$94</definedName>
    <definedName name="_xlnm.Print_Area" localSheetId="11">'CUADRO 1.8 B'!$A$3:$Y$51</definedName>
    <definedName name="_xlnm.Print_Area" localSheetId="12">'CUADRO 1.8 C'!$A$1:$Z$72</definedName>
    <definedName name="_xlnm.Print_Area" localSheetId="13">'CUADRO 1.9'!$A$1:$Y$63</definedName>
    <definedName name="_xlnm.Print_Area" localSheetId="14">'CUADRO 1.9 B'!$A$1:$Y$51</definedName>
    <definedName name="_xlnm.Print_Area" localSheetId="15">'CUADRO 1.9 C'!$A$1:$Z$78</definedName>
    <definedName name="_xlnm.Print_Area" localSheetId="0">'INDICE'!$A$1:$D$32</definedName>
    <definedName name="PAX_NACIONAL" localSheetId="5">'CUADRO 1,3'!$A$6:$N$25</definedName>
    <definedName name="PAX_NACIONAL" localSheetId="6">'CUADRO 1,4'!$A$6:$T$40</definedName>
    <definedName name="PAX_NACIONAL" localSheetId="7">'CUADRO 1,5'!$A$6:$T$46</definedName>
    <definedName name="PAX_NACIONAL" localSheetId="9">'CUADRO 1,7'!$A$6:$N$60</definedName>
    <definedName name="PAX_NACIONAL" localSheetId="16">'CUADRO 1.10'!$A$6:$U$69</definedName>
    <definedName name="PAX_NACIONAL" localSheetId="17">'CUADRO 1.11'!$A$6:$U$59</definedName>
    <definedName name="PAX_NACIONAL" localSheetId="18">'CUADRO 1.12'!$A$7:$U$21</definedName>
    <definedName name="PAX_NACIONAL" localSheetId="19">'CUADRO 1.13'!$A$6:$U$14</definedName>
    <definedName name="PAX_NACIONAL" localSheetId="8">'CUADRO 1.6'!$A$6:$N$59</definedName>
    <definedName name="PAX_NACIONAL" localSheetId="10">'CUADRO 1.8'!$A$6:$T$90</definedName>
    <definedName name="PAX_NACIONAL" localSheetId="11">'CUADRO 1.8 B'!$A$6:$T$48</definedName>
    <definedName name="PAX_NACIONAL" localSheetId="12">'CUADRO 1.8 C'!$A$6:$T$69</definedName>
    <definedName name="PAX_NACIONAL" localSheetId="13">'CUADRO 1.9'!$A$6:$T$59</definedName>
    <definedName name="PAX_NACIONAL" localSheetId="14">'CUADRO 1.9 B'!$A$6:$T$46</definedName>
    <definedName name="PAX_NACIONAL" localSheetId="15">'CUADRO 1.9 C'!$A$6:$T$73</definedName>
    <definedName name="PAX_NACIONAL">'CUADRO 1,2'!$A$6:$N$28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<sst xmlns="http://schemas.openxmlformats.org/spreadsheetml/2006/main" count="1655" uniqueCount="500">
  <si>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</si>
  <si>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</si>
  <si>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</si>
  <si>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</si>
  <si>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</si>
  <si>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</si>
  <si>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</si>
  <si>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</si>
  <si>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</si>
  <si>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</si>
  <si>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</si>
  <si>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</si>
  <si>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</si>
  <si>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</si>
  <si>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</si>
  <si>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</si>
  <si>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</si>
  <si>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</si>
  <si>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</si>
  <si>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</si>
  <si>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</si>
  <si>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</si>
  <si>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</si>
  <si>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</si>
  <si>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</si>
  <si>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</si>
  <si>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</si>
  <si>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</si>
  <si>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</si>
  <si>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</si>
  <si>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</si>
  <si>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</si>
  <si>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</si>
  <si>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</si>
  <si>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</si>
  <si>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</si>
  <si>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</si>
  <si>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</si>
  <si>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</si>
  <si>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</si>
  <si>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</si>
  <si>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</si>
  <si>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</si>
  <si>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</si>
  <si>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</si>
  <si>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</si>
  <si>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</si>
  <si>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</si>
  <si>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</si>
  <si>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</si>
  <si>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</si>
  <si>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</si>
  <si>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</si>
  <si>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</si>
  <si>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</si>
  <si>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</si>
  <si>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</si>
  <si>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</si>
  <si>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</si>
  <si>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</si>
  <si>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</si>
  <si>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</si>
  <si>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</si>
  <si>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</si>
  <si>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</si>
  <si>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</si>
  <si>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</si>
  <si>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</si>
  <si>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</si>
  <si>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</si>
  <si>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</si>
  <si>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</si>
  <si>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</si>
  <si>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</si>
  <si>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</si>
  <si>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</si>
  <si>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</si>
  <si>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</si>
  <si>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</si>
  <si>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</si>
  <si>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</si>
  <si>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</si>
  <si>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</si>
  <si>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</si>
  <si>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</si>
  <si>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</si>
  <si>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</si>
  <si>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</si>
  <si>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</si>
  <si>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</si>
  <si>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</si>
  <si>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</si>
  <si>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</si>
  <si>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</si>
  <si>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</si>
  <si>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</si>
  <si>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</si>
  <si>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</si>
  <si>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</si>
  <si>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</si>
  <si>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</si>
  <si>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</si>
  <si>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</si>
  <si>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</si>
  <si>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</si>
  <si>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</si>
  <si>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</si>
  <si>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</si>
  <si>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</si>
  <si>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</si>
  <si>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</si>
  <si>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</si>
  <si>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</si>
  <si>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</si>
  <si>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</si>
  <si>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</si>
  <si>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</si>
  <si>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</si>
  <si>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</si>
  <si>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</si>
  <si>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</si>
  <si>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</si>
  <si>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</si>
  <si>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</si>
  <si>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</si>
  <si>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</si>
  <si>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</si>
  <si>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</si>
  <si>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</si>
  <si>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</si>
  <si>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</si>
  <si>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</si>
  <si>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</si>
  <si>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</si>
  <si>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</si>
  <si>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</si>
  <si>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</si>
  <si>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</si>
  <si>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</si>
  <si>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</si>
  <si>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</si>
  <si>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</si>
  <si>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</si>
  <si>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</t>
  </si>
  <si>
    <t>Información provisional. *: Variación superior a 500%   **: Antes Aires.</t>
  </si>
  <si>
    <t xml:space="preserve">Información provisional.  </t>
  </si>
  <si>
    <t xml:space="preserve">Información provisional. *: Variación superior a 500%   . </t>
  </si>
  <si>
    <t>Fuente: Empresas Aéreas, Archivos Origen-Destino, Tráfico de Vuelos Charter, Tráfico de Aerotaixs.</t>
  </si>
  <si>
    <t>Mayo</t>
  </si>
  <si>
    <t>Boletín Origen-Destino Diciembre 2014</t>
  </si>
  <si>
    <t>Ene- Dic 2013</t>
  </si>
  <si>
    <t>Ene- Dic 2014</t>
  </si>
  <si>
    <t>Dic 2014 - Dic 2013</t>
  </si>
  <si>
    <t>Ene - Dic 2014 / Ene - Dic 2013</t>
  </si>
  <si>
    <t>Diciembre 2014</t>
  </si>
  <si>
    <t>Diciembre 2013</t>
  </si>
  <si>
    <t>Enero - Diciembre 2014</t>
  </si>
  <si>
    <t>Enero - Diciembre 2013</t>
  </si>
  <si>
    <t>Avianca</t>
  </si>
  <si>
    <t>Lan Colombia</t>
  </si>
  <si>
    <t>Fast Colombia</t>
  </si>
  <si>
    <t>Satena</t>
  </si>
  <si>
    <t>Easy Fly</t>
  </si>
  <si>
    <t>Aer. Antioquia</t>
  </si>
  <si>
    <t>Copa Airlines Colombia</t>
  </si>
  <si>
    <t>Searca</t>
  </si>
  <si>
    <t>Helicol</t>
  </si>
  <si>
    <t>Transporte Aereo de Col.</t>
  </si>
  <si>
    <t>Sarpa</t>
  </si>
  <si>
    <t>Aerovanguardia</t>
  </si>
  <si>
    <t>Arall</t>
  </si>
  <si>
    <t>Aliansa</t>
  </si>
  <si>
    <t>Alas de Colombia</t>
  </si>
  <si>
    <t>Aeroestar Ltda</t>
  </si>
  <si>
    <t>Ara</t>
  </si>
  <si>
    <t>Aro</t>
  </si>
  <si>
    <t>Charter Express SAS</t>
  </si>
  <si>
    <t>Otras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</si>
  <si>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</si>
  <si>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</si>
  <si>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</si>
  <si>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</si>
  <si>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</si>
  <si>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</si>
  <si>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</si>
  <si>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</si>
  <si>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</si>
  <si>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</si>
  <si>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</si>
  <si>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</si>
  <si>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</si>
  <si>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</si>
  <si>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SANTA MARTA</t>
  </si>
  <si>
    <t>SANTA MARTA - SIMON BOLIVAR</t>
  </si>
  <si>
    <t>PEREIRA</t>
  </si>
  <si>
    <t>PEREIRA - MATECAÑAS</t>
  </si>
  <si>
    <t>CUCUTA</t>
  </si>
  <si>
    <t>CUCUTA - CAMILO DAZA</t>
  </si>
  <si>
    <t>MEDELLIN</t>
  </si>
  <si>
    <t>MEDELLIN - OLAYA HERRERA</t>
  </si>
  <si>
    <t>MONTERIA</t>
  </si>
  <si>
    <t>MONTERIA - LOS GARZONES</t>
  </si>
  <si>
    <t>EL YOPAL</t>
  </si>
  <si>
    <t>QUIBDO</t>
  </si>
  <si>
    <t>QUIBDO - EL CARAÑO</t>
  </si>
  <si>
    <t>ARMENIA</t>
  </si>
  <si>
    <t>ARMENIA - EL EDEN</t>
  </si>
  <si>
    <t>VALLEDUPAR</t>
  </si>
  <si>
    <t>VALLEDUPAR-ALFONSO LOPEZ P.</t>
  </si>
  <si>
    <t>NEIVA</t>
  </si>
  <si>
    <t>NEIVA - BENITO SALAS</t>
  </si>
  <si>
    <t>PASTO</t>
  </si>
  <si>
    <t>PASTO - ANTONIO NARIQO</t>
  </si>
  <si>
    <t>LETICIA</t>
  </si>
  <si>
    <t>LETICIA-ALFREDO VASQUEZ COBO</t>
  </si>
  <si>
    <t>VILLAVICENCIO</t>
  </si>
  <si>
    <t>VANGUARDIA</t>
  </si>
  <si>
    <t>CAREPA</t>
  </si>
  <si>
    <t>ANTONIO ROLDAN BETANCOURT</t>
  </si>
  <si>
    <t>BARRANCABERMEJA</t>
  </si>
  <si>
    <t>BARRANCABERMEJA-YARIGUIES</t>
  </si>
  <si>
    <t>MANIZALES</t>
  </si>
  <si>
    <t>MANIZALES - LA NUBIA</t>
  </si>
  <si>
    <t>PUERTO GAITAN</t>
  </si>
  <si>
    <t>MORELIA</t>
  </si>
  <si>
    <t>IBAGUE</t>
  </si>
  <si>
    <t>IBAGUE - PERALES</t>
  </si>
  <si>
    <t>ARAUCA - MUNICIPIO</t>
  </si>
  <si>
    <t>ARAUCA - SANTIAGO PEREZ QUIROZ</t>
  </si>
  <si>
    <t>TUMACO</t>
  </si>
  <si>
    <t>TUMACO - LA FLORIDA</t>
  </si>
  <si>
    <t>RIOHACHA</t>
  </si>
  <si>
    <t>RIOHACHA-ALMIRANTE PADILLA</t>
  </si>
  <si>
    <t>POPAYAN</t>
  </si>
  <si>
    <t>POPAYAN - GMOLEON VALENCIA</t>
  </si>
  <si>
    <t>FLORENCIA</t>
  </si>
  <si>
    <t>GUSTAVO ARTUNDUAGA PAREDES</t>
  </si>
  <si>
    <t>PROVIDENCIA</t>
  </si>
  <si>
    <t>PROVIDENCIA- EL EMBRUJO</t>
  </si>
  <si>
    <t>PUERTO ASIS</t>
  </si>
  <si>
    <t>PUERTO ASIS - 3 DE MAYO</t>
  </si>
  <si>
    <t>MAICAO</t>
  </si>
  <si>
    <t>JORGE ISAACS (ANTES LA MINA)</t>
  </si>
  <si>
    <t>COROZAL</t>
  </si>
  <si>
    <t>COROZAL - LAS BRUJAS</t>
  </si>
  <si>
    <t>PUERTO CARRENO</t>
  </si>
  <si>
    <t>CARREÑO-GERMAN OLANO</t>
  </si>
  <si>
    <t>BAHIA SOLANO</t>
  </si>
  <si>
    <t>BAHIA SOLANO - JOSE C. MUTIS</t>
  </si>
  <si>
    <t>GUAPI</t>
  </si>
  <si>
    <t>GUAPI - JUAN CASIANO</t>
  </si>
  <si>
    <t>MITU</t>
  </si>
  <si>
    <t>PUERTO INIRIDA</t>
  </si>
  <si>
    <t>PUERTO INIRIDA - CESAR GAVIRIA TRUJ</t>
  </si>
  <si>
    <t>CAUCASIA</t>
  </si>
  <si>
    <t>CAUCASIA- JUAN H. WHITE</t>
  </si>
  <si>
    <t>SAN JOSE DEL GUAVIARE</t>
  </si>
  <si>
    <t>VILLA GARZON</t>
  </si>
  <si>
    <t>URIBIA</t>
  </si>
  <si>
    <t>PUERTO BOLIVAR - PORTETE</t>
  </si>
  <si>
    <t>NUQUI</t>
  </si>
  <si>
    <t>NUQUI - REYES MURILLO</t>
  </si>
  <si>
    <t>PUERTO LEGUIZAMO</t>
  </si>
  <si>
    <t>LA MACARENA</t>
  </si>
  <si>
    <t>LA MACARENA - META</t>
  </si>
  <si>
    <t>TOLU</t>
  </si>
  <si>
    <t>CUMARIBO</t>
  </si>
  <si>
    <t>MALAGA</t>
  </si>
  <si>
    <t>SARAVENA-COLONIZADORES</t>
  </si>
  <si>
    <t>TIMBIQUI</t>
  </si>
  <si>
    <t>ACANDI</t>
  </si>
  <si>
    <t>PITALITO</t>
  </si>
  <si>
    <t>PITALITO -CONTADOR</t>
  </si>
  <si>
    <t>TIBU</t>
  </si>
  <si>
    <t>EL BAGRE</t>
  </si>
  <si>
    <t>CAPURGANA</t>
  </si>
  <si>
    <t>PUERTO BOYACA</t>
  </si>
  <si>
    <t>VELASQUEZ</t>
  </si>
  <si>
    <t>BUENAVENTURA</t>
  </si>
  <si>
    <t>BUENAVENTURA - GERARDO TOBAR LOPEZ</t>
  </si>
  <si>
    <t>LOMA DE CHIRIGUANA</t>
  </si>
  <si>
    <t>CALENTURITAS</t>
  </si>
  <si>
    <t>Aerosucre</t>
  </si>
  <si>
    <t>Selva</t>
  </si>
  <si>
    <t>LAS</t>
  </si>
  <si>
    <t>Aer Caribe</t>
  </si>
  <si>
    <t>Tampa</t>
  </si>
  <si>
    <t>Air Colombia</t>
  </si>
  <si>
    <t>Linea A. Carguera de Col</t>
  </si>
  <si>
    <t>Aerogal</t>
  </si>
  <si>
    <t>American</t>
  </si>
  <si>
    <t>Jetblue</t>
  </si>
  <si>
    <t>Taca</t>
  </si>
  <si>
    <t>Spirit Airlines</t>
  </si>
  <si>
    <t>Lan Peru</t>
  </si>
  <si>
    <t>Taca International Airlines S.A</t>
  </si>
  <si>
    <t>United Airlines</t>
  </si>
  <si>
    <t>Lacsa</t>
  </si>
  <si>
    <t>Lan Airlines</t>
  </si>
  <si>
    <t>Iberia</t>
  </si>
  <si>
    <t>Delta</t>
  </si>
  <si>
    <t>Air France</t>
  </si>
  <si>
    <t>Copa</t>
  </si>
  <si>
    <t>Lufthansa</t>
  </si>
  <si>
    <t>Aeromexico</t>
  </si>
  <si>
    <t>Interjet</t>
  </si>
  <si>
    <t>Conviasa</t>
  </si>
  <si>
    <t>Aerol. Argentinas</t>
  </si>
  <si>
    <t>Air Canada</t>
  </si>
  <si>
    <t>Tame</t>
  </si>
  <si>
    <t>Air Panama</t>
  </si>
  <si>
    <t>TAP Portugal</t>
  </si>
  <si>
    <t>Insel Air</t>
  </si>
  <si>
    <t>Cubana</t>
  </si>
  <si>
    <t>Oceanair</t>
  </si>
  <si>
    <t>Centurion</t>
  </si>
  <si>
    <t>Ups</t>
  </si>
  <si>
    <t>Sky Lease I.</t>
  </si>
  <si>
    <t>Martinair</t>
  </si>
  <si>
    <t>Cargolux</t>
  </si>
  <si>
    <t>Absa</t>
  </si>
  <si>
    <t>Vensecar C.A.</t>
  </si>
  <si>
    <t>Florida West</t>
  </si>
  <si>
    <t>Fedex</t>
  </si>
  <si>
    <t>Mas Air</t>
  </si>
  <si>
    <t>Solar Cargo</t>
  </si>
  <si>
    <t>Dhl Aero Expreso, S.A.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</si>
  <si>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</si>
  <si>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</si>
  <si>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</si>
  <si>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</si>
  <si>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</si>
  <si>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</si>
  <si>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</si>
  <si>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BOG-CUC-BOG</t>
  </si>
  <si>
    <t>BOG-ADZ-BOG</t>
  </si>
  <si>
    <t>BOG-MTR-BOG</t>
  </si>
  <si>
    <t>CTG-MDE-CTG</t>
  </si>
  <si>
    <t>CLO-MDE-CLO</t>
  </si>
  <si>
    <t>BAQ-MDE-BAQ</t>
  </si>
  <si>
    <t>BOG-EYP-BOG</t>
  </si>
  <si>
    <t>ADZ-CLO-ADZ</t>
  </si>
  <si>
    <t>EOH-UIB-EOH</t>
  </si>
  <si>
    <t>BOG-AXM-BOG</t>
  </si>
  <si>
    <t>CLO-CTG-CLO</t>
  </si>
  <si>
    <t>BOG-VUP-BOG</t>
  </si>
  <si>
    <t>ADZ-MDE-ADZ</t>
  </si>
  <si>
    <t>MDE-SMR-MDE</t>
  </si>
  <si>
    <t>BOG-NVA-BOG</t>
  </si>
  <si>
    <t>APO-EOH-APO</t>
  </si>
  <si>
    <t>BOG-PSO-BOG</t>
  </si>
  <si>
    <t>BOG-EJA-BOG</t>
  </si>
  <si>
    <t>CLO-BAQ-CLO</t>
  </si>
  <si>
    <t>BOG-LET-BOG</t>
  </si>
  <si>
    <t>BOG-MZL-BOG</t>
  </si>
  <si>
    <t>CTG-PEI-CTG</t>
  </si>
  <si>
    <t>BOG-EOH-BOG</t>
  </si>
  <si>
    <t>EOH-MTR-EOH</t>
  </si>
  <si>
    <t>BOG-AUC-BOG</t>
  </si>
  <si>
    <t>BOG-RCH-BOG</t>
  </si>
  <si>
    <t>CLO-TCO-CLO</t>
  </si>
  <si>
    <t>BOG-IBE-BOG</t>
  </si>
  <si>
    <t>ADZ-PEI-ADZ</t>
  </si>
  <si>
    <t>BOG-UIB-BOG</t>
  </si>
  <si>
    <t>EOH-PEI-EOH</t>
  </si>
  <si>
    <t>ADZ-CTG-ADZ</t>
  </si>
  <si>
    <t>ADZ-PVA-ADZ</t>
  </si>
  <si>
    <t>BOG-PPN-BOG</t>
  </si>
  <si>
    <t>CLO-SMR-CLO</t>
  </si>
  <si>
    <t>CUC-BGA-CUC</t>
  </si>
  <si>
    <t>CTG-BGA-CTG</t>
  </si>
  <si>
    <t>BOG-FLA-BOG</t>
  </si>
  <si>
    <t>BOG-VVC-BOG</t>
  </si>
  <si>
    <t>CLO-PSO-CLO</t>
  </si>
  <si>
    <t>CAQ-EOH-CAQ</t>
  </si>
  <si>
    <t>BOG-CZU-BOG</t>
  </si>
  <si>
    <t>ADZ-BGA-ADZ</t>
  </si>
  <si>
    <t>OTRAS</t>
  </si>
  <si>
    <t>EOH-BAQ-EOH</t>
  </si>
  <si>
    <t>BOG-MIA-BOG</t>
  </si>
  <si>
    <t>BOG-FLL-BOG</t>
  </si>
  <si>
    <t>MDE-MIA-MDE</t>
  </si>
  <si>
    <t>BOG-ORL-BOG</t>
  </si>
  <si>
    <t>CLO-MIA-CLO</t>
  </si>
  <si>
    <t>MDE-FLL-MDE</t>
  </si>
  <si>
    <t>BOG-JFK-BOG</t>
  </si>
  <si>
    <t>BOG-IAH-BOG</t>
  </si>
  <si>
    <t>CTG-FLL-CTG</t>
  </si>
  <si>
    <t>BAQ-MIA-BAQ</t>
  </si>
  <si>
    <t>BOG-ATL-BOG</t>
  </si>
  <si>
    <t>BOG-YYZ-BOG</t>
  </si>
  <si>
    <t>BOG-EWR-BOG</t>
  </si>
  <si>
    <t>CTG-MIA-CTG</t>
  </si>
  <si>
    <t>BOG-DFW-BOG</t>
  </si>
  <si>
    <t>CTG-JFK-CTG</t>
  </si>
  <si>
    <t>BOG-IAD-BOG</t>
  </si>
  <si>
    <t>MDE-JFK-MDE</t>
  </si>
  <si>
    <t>BOG-LAX-BOG</t>
  </si>
  <si>
    <t>PEI-JFK-PEI</t>
  </si>
  <si>
    <t>AXM-FLL-AXM</t>
  </si>
  <si>
    <t>BAQ-JFK-BAQ</t>
  </si>
  <si>
    <t>BOG-LIM-BOG</t>
  </si>
  <si>
    <t>BOG-SCL-BOG</t>
  </si>
  <si>
    <t>BOG-UIO-BOG</t>
  </si>
  <si>
    <t>BOG-CCS-BOG</t>
  </si>
  <si>
    <t>BOG-BUE-BOG</t>
  </si>
  <si>
    <t>BOG-GYE-BOG</t>
  </si>
  <si>
    <t>BOG-SAO-BOG</t>
  </si>
  <si>
    <t>BOG-GRU-BOG</t>
  </si>
  <si>
    <t>BOG-RIO-BOG</t>
  </si>
  <si>
    <t>MDE-LIM-MDE</t>
  </si>
  <si>
    <t>MDE-UIO-MDE</t>
  </si>
  <si>
    <t>CLO-LIM-CLO</t>
  </si>
  <si>
    <t>BOG-LPB-BOG</t>
  </si>
  <si>
    <t>CLO-UIO-CLO</t>
  </si>
  <si>
    <t>CLO-GYE-CLO</t>
  </si>
  <si>
    <t>CLO-ESM-CLO</t>
  </si>
  <si>
    <t>MDE-CCS-MDE</t>
  </si>
  <si>
    <t>BOG-MAD-BOG</t>
  </si>
  <si>
    <t>BOG-CDG-BOG</t>
  </si>
  <si>
    <t>BOG-FRA-BOG</t>
  </si>
  <si>
    <t>CLO-MAD-CLO</t>
  </si>
  <si>
    <t>BOG-BCN-BOG</t>
  </si>
  <si>
    <t>MDE-MAD-MDE</t>
  </si>
  <si>
    <t>PEI-MAD-PEI</t>
  </si>
  <si>
    <t>BOG-LIS-BOG</t>
  </si>
  <si>
    <t>CLO-BCN-CLO</t>
  </si>
  <si>
    <t>BAQ-MAD-BAQ</t>
  </si>
  <si>
    <t>CTG-MAD-CTG</t>
  </si>
  <si>
    <t>BOG-PTY-BOG</t>
  </si>
  <si>
    <t>BOG-MEX-BOG</t>
  </si>
  <si>
    <t>MDE-PTY-MDE</t>
  </si>
  <si>
    <t>CLO-PTY-CLO</t>
  </si>
  <si>
    <t>BOG-CUN-BOG</t>
  </si>
  <si>
    <t>BAQ-PTY-BAQ</t>
  </si>
  <si>
    <t>BOG-SJO-BOG</t>
  </si>
  <si>
    <t>PEI-PTY-PEI</t>
  </si>
  <si>
    <t>CTG-PTY-CTG</t>
  </si>
  <si>
    <t>ADZ-PTY-ADZ</t>
  </si>
  <si>
    <t>BOG-PUJ-BOG</t>
  </si>
  <si>
    <t>BGA-PTY-BGA</t>
  </si>
  <si>
    <t>CUC-PTY-CUC</t>
  </si>
  <si>
    <t>BOG-SDQ-BOG</t>
  </si>
  <si>
    <t>BOG-SAL-BOG</t>
  </si>
  <si>
    <t>MDE-MEX-MDE</t>
  </si>
  <si>
    <t>BOG-AUA-BOG</t>
  </si>
  <si>
    <t>BOG-CUR-BOG</t>
  </si>
  <si>
    <t>BOG-HAV-BOG</t>
  </si>
  <si>
    <t>MDE-CUR-MDE</t>
  </si>
  <si>
    <t>CLO-AUA-CLO</t>
  </si>
  <si>
    <t>ESTADOS UNIDOS</t>
  </si>
  <si>
    <t>CANADA</t>
  </si>
  <si>
    <t>PUERTO RICO</t>
  </si>
  <si>
    <t>PERU</t>
  </si>
  <si>
    <t>ECUADOR</t>
  </si>
  <si>
    <t>CHILE</t>
  </si>
  <si>
    <t>BRASIL</t>
  </si>
  <si>
    <t>VENEZUELA</t>
  </si>
  <si>
    <t>ARGENTINA</t>
  </si>
  <si>
    <t>BOLIVIA</t>
  </si>
  <si>
    <t>URUGUAY</t>
  </si>
  <si>
    <t>PARAGUAY</t>
  </si>
  <si>
    <t>ESPAÑA</t>
  </si>
  <si>
    <t>FRANCIA</t>
  </si>
  <si>
    <t>ALEMANIA</t>
  </si>
  <si>
    <t>INGLATERRA</t>
  </si>
  <si>
    <t>PORTUGAL</t>
  </si>
  <si>
    <t>ITALIA</t>
  </si>
  <si>
    <t>AUSTRALIA</t>
  </si>
  <si>
    <t>HOLANDA</t>
  </si>
  <si>
    <t>PANAMA</t>
  </si>
  <si>
    <t>MEXICO</t>
  </si>
  <si>
    <t>REPUBLICA DOMINICANA</t>
  </si>
  <si>
    <t>COSTA RICA</t>
  </si>
  <si>
    <t>GUATEMALA</t>
  </si>
  <si>
    <t>EL SALVADOR</t>
  </si>
  <si>
    <t>HONDURAS</t>
  </si>
  <si>
    <t>NICARAGUA</t>
  </si>
  <si>
    <t>ANTILLAS HOLANDESAS</t>
  </si>
  <si>
    <t>CUBA</t>
  </si>
  <si>
    <t>BOG-CPQ-BOG</t>
  </si>
  <si>
    <t>BOG-VLN-BOG</t>
  </si>
  <si>
    <t>BOG-LUX-BOG</t>
  </si>
  <si>
    <t>BOG-AMS-BOG</t>
  </si>
  <si>
    <t>LUXEMBURGO</t>
  </si>
  <si>
    <t>BARBADOS</t>
  </si>
  <si>
    <t>CARURU</t>
  </si>
  <si>
    <t>SOLANO</t>
  </si>
  <si>
    <t>GUAINIA (BARRANCO MINAS)</t>
  </si>
  <si>
    <t>BARRANCO MINAS</t>
  </si>
  <si>
    <t>MIRAFLORES - GUAVIARE</t>
  </si>
  <si>
    <t>MIRAFLORES</t>
  </si>
  <si>
    <t>TARAIRA</t>
  </si>
  <si>
    <t>LA PEDRERA</t>
  </si>
  <si>
    <t>CONDOTO</t>
  </si>
  <si>
    <t>CONDOTO MANDINGA</t>
  </si>
  <si>
    <t>SAN VICENTE DEL CAGUAN</t>
  </si>
  <si>
    <t>ARARACUARA</t>
  </si>
  <si>
    <t>SANTA RITA - VICHADA</t>
  </si>
  <si>
    <t>CENTRO ADM. "MARANDUA"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</si>
</sst>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.000_);_(* \(#,##0.000\);_(* &quot;-&quot;??_);_(@_)"/>
    <numFmt numFmtId="171" formatCode="_(* #,##0.0000_);_(* \(#,##0.0000\);_(* &quot;-&quot;??_);_(@_)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double"/>
      <bottom style="thin">
        <color theme="0" tint="-0.24993999302387238"/>
      </bottom>
    </border>
    <border>
      <left style="medium"/>
      <right style="thin"/>
      <top style="double"/>
      <bottom style="thin">
        <color theme="0" tint="-0.24993999302387238"/>
      </bottom>
    </border>
    <border>
      <left style="thin"/>
      <right style="thin"/>
      <top style="double"/>
      <bottom style="thin">
        <color theme="0" tint="-0.24993999302387238"/>
      </bottom>
    </border>
    <border>
      <left style="thin"/>
      <right>
        <color indexed="63"/>
      </right>
      <top style="double"/>
      <bottom style="thin">
        <color theme="0" tint="-0.24993999302387238"/>
      </bottom>
    </border>
    <border>
      <left style="thin"/>
      <right style="medium"/>
      <top style="double"/>
      <bottom style="thin">
        <color theme="0" tint="-0.24993999302387238"/>
      </bottom>
    </border>
    <border>
      <left style="medium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 style="thin">
        <color theme="0" tint="-0.24993999302387238"/>
      </top>
      <bottom style="medium"/>
    </border>
    <border>
      <left style="medium"/>
      <right style="thin"/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>
        <color indexed="63"/>
      </right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 style="medium"/>
      <right style="medium"/>
      <top style="double"/>
      <bottom style="thin">
        <color theme="0" tint="-0.24993999302387238"/>
      </bottom>
    </border>
    <border>
      <left style="double"/>
      <right style="thin"/>
      <top style="double"/>
      <bottom style="thin">
        <color theme="0" tint="-0.24993999302387238"/>
      </bottom>
    </border>
    <border>
      <left style="double"/>
      <right style="medium"/>
      <top style="double"/>
      <bottom style="thin">
        <color theme="0" tint="-0.24993999302387238"/>
      </bottom>
    </border>
    <border>
      <left>
        <color indexed="63"/>
      </left>
      <right style="thick"/>
      <top style="double"/>
      <bottom style="thin">
        <color theme="0" tint="-0.24993999302387238"/>
      </bottom>
    </border>
    <border>
      <left>
        <color indexed="63"/>
      </left>
      <right style="thin"/>
      <top style="double"/>
      <bottom style="thin">
        <color theme="0" tint="-0.24993999302387238"/>
      </bottom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double"/>
      <right style="thin"/>
      <top style="thin">
        <color theme="0" tint="-0.24993999302387238"/>
      </top>
      <bottom style="thin">
        <color theme="0" tint="-0.24993999302387238"/>
      </bottom>
    </border>
    <border>
      <left style="double"/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ck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thin">
        <color theme="0" tint="-0.24993999302387238"/>
      </top>
      <bottom style="medium"/>
    </border>
    <border>
      <left style="double"/>
      <right style="thin"/>
      <top style="thin">
        <color theme="0" tint="-0.24993999302387238"/>
      </top>
      <bottom style="medium"/>
    </border>
    <border>
      <left style="double"/>
      <right style="medium"/>
      <top style="thin">
        <color theme="0" tint="-0.24993999302387238"/>
      </top>
      <bottom style="medium"/>
    </border>
    <border>
      <left>
        <color indexed="63"/>
      </left>
      <right style="thick"/>
      <top style="thin">
        <color theme="0" tint="-0.24993999302387238"/>
      </top>
      <bottom style="medium"/>
    </border>
    <border>
      <left>
        <color indexed="63"/>
      </left>
      <right style="thin"/>
      <top style="thin">
        <color theme="0" tint="-0.24993999302387238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708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8" xfId="60" applyFont="1" applyFill="1" applyBorder="1" applyAlignment="1">
      <alignment vertical="center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6" fillId="35" borderId="0" xfId="60" applyFont="1" applyFill="1" applyBorder="1" applyAlignment="1" applyProtection="1">
      <alignment horizontal="center" vertical="center"/>
      <protection/>
    </xf>
    <xf numFmtId="37" fontId="16" fillId="35" borderId="11" xfId="60" applyFont="1" applyFill="1" applyBorder="1" applyAlignment="1" applyProtection="1">
      <alignment vertical="center"/>
      <protection/>
    </xf>
    <xf numFmtId="37" fontId="16" fillId="35" borderId="14" xfId="60" applyFont="1" applyFill="1" applyBorder="1" applyAlignment="1" applyProtection="1">
      <alignment vertical="center"/>
      <protection/>
    </xf>
    <xf numFmtId="37" fontId="18" fillId="35" borderId="17" xfId="60" applyFont="1" applyFill="1" applyBorder="1">
      <alignment/>
      <protection/>
    </xf>
    <xf numFmtId="37" fontId="18" fillId="35" borderId="18" xfId="60" applyFont="1" applyFill="1" applyBorder="1">
      <alignment/>
      <protection/>
    </xf>
    <xf numFmtId="37" fontId="18" fillId="35" borderId="35" xfId="60" applyFont="1" applyFill="1" applyBorder="1">
      <alignment/>
      <protection/>
    </xf>
    <xf numFmtId="37" fontId="18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6" fillId="35" borderId="11" xfId="60" applyFont="1" applyFill="1" applyBorder="1" applyAlignment="1">
      <alignment vertical="center"/>
      <protection/>
    </xf>
    <xf numFmtId="37" fontId="16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16" fillId="35" borderId="35" xfId="60" applyFont="1" applyFill="1" applyBorder="1" applyAlignment="1">
      <alignment horizontal="centerContinuous" vertical="center"/>
      <protection/>
    </xf>
    <xf numFmtId="37" fontId="16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3" fillId="0" borderId="0" xfId="63" applyFont="1">
      <alignment/>
      <protection/>
    </xf>
    <xf numFmtId="2" fontId="24" fillId="36" borderId="37" xfId="63" applyNumberFormat="1" applyFont="1" applyFill="1" applyBorder="1">
      <alignment/>
      <protection/>
    </xf>
    <xf numFmtId="3" fontId="24" fillId="36" borderId="38" xfId="63" applyNumberFormat="1" applyFont="1" applyFill="1" applyBorder="1">
      <alignment/>
      <protection/>
    </xf>
    <xf numFmtId="3" fontId="24" fillId="36" borderId="39" xfId="63" applyNumberFormat="1" applyFont="1" applyFill="1" applyBorder="1">
      <alignment/>
      <protection/>
    </xf>
    <xf numFmtId="10" fontId="24" fillId="36" borderId="40" xfId="63" applyNumberFormat="1" applyFont="1" applyFill="1" applyBorder="1">
      <alignment/>
      <protection/>
    </xf>
    <xf numFmtId="3" fontId="24" fillId="36" borderId="41" xfId="63" applyNumberFormat="1" applyFont="1" applyFill="1" applyBorder="1">
      <alignment/>
      <protection/>
    </xf>
    <xf numFmtId="3" fontId="24" fillId="36" borderId="42" xfId="63" applyNumberFormat="1" applyFont="1" applyFill="1" applyBorder="1">
      <alignment/>
      <protection/>
    </xf>
    <xf numFmtId="0" fontId="24" fillId="36" borderId="39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43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44" xfId="63" applyNumberFormat="1" applyFont="1" applyFill="1" applyBorder="1" applyAlignment="1">
      <alignment horizontal="center" vertical="center" wrapText="1"/>
      <protection/>
    </xf>
    <xf numFmtId="49" fontId="5" fillId="35" borderId="45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6" fillId="0" borderId="0" xfId="63" applyFont="1">
      <alignment/>
      <protection/>
    </xf>
    <xf numFmtId="2" fontId="26" fillId="37" borderId="37" xfId="63" applyNumberFormat="1" applyFont="1" applyFill="1" applyBorder="1">
      <alignment/>
      <protection/>
    </xf>
    <xf numFmtId="3" fontId="26" fillId="37" borderId="38" xfId="63" applyNumberFormat="1" applyFont="1" applyFill="1" applyBorder="1">
      <alignment/>
      <protection/>
    </xf>
    <xf numFmtId="3" fontId="26" fillId="37" borderId="39" xfId="63" applyNumberFormat="1" applyFont="1" applyFill="1" applyBorder="1">
      <alignment/>
      <protection/>
    </xf>
    <xf numFmtId="10" fontId="26" fillId="37" borderId="40" xfId="63" applyNumberFormat="1" applyFont="1" applyFill="1" applyBorder="1">
      <alignment/>
      <protection/>
    </xf>
    <xf numFmtId="0" fontId="26" fillId="37" borderId="39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46" xfId="57" applyNumberFormat="1" applyFont="1" applyFill="1" applyBorder="1" applyAlignment="1">
      <alignment horizontal="right"/>
      <protection/>
    </xf>
    <xf numFmtId="3" fontId="12" fillId="0" borderId="47" xfId="57" applyNumberFormat="1" applyFont="1" applyFill="1" applyBorder="1">
      <alignment/>
      <protection/>
    </xf>
    <xf numFmtId="3" fontId="6" fillId="0" borderId="48" xfId="57" applyNumberFormat="1" applyFont="1" applyFill="1" applyBorder="1">
      <alignment/>
      <protection/>
    </xf>
    <xf numFmtId="3" fontId="6" fillId="0" borderId="49" xfId="57" applyNumberFormat="1" applyFont="1" applyFill="1" applyBorder="1">
      <alignment/>
      <protection/>
    </xf>
    <xf numFmtId="3" fontId="6" fillId="0" borderId="50" xfId="57" applyNumberFormat="1" applyFont="1" applyFill="1" applyBorder="1">
      <alignment/>
      <protection/>
    </xf>
    <xf numFmtId="10" fontId="6" fillId="0" borderId="51" xfId="57" applyNumberFormat="1" applyFont="1" applyFill="1" applyBorder="1">
      <alignment/>
      <protection/>
    </xf>
    <xf numFmtId="3" fontId="6" fillId="0" borderId="52" xfId="57" applyNumberFormat="1" applyFont="1" applyFill="1" applyBorder="1">
      <alignment/>
      <protection/>
    </xf>
    <xf numFmtId="10" fontId="6" fillId="0" borderId="51" xfId="57" applyNumberFormat="1" applyFont="1" applyFill="1" applyBorder="1" applyAlignment="1">
      <alignment horizontal="right"/>
      <protection/>
    </xf>
    <xf numFmtId="0" fontId="6" fillId="0" borderId="53" xfId="57" applyFont="1" applyFill="1" applyBorder="1">
      <alignment/>
      <protection/>
    </xf>
    <xf numFmtId="10" fontId="6" fillId="0" borderId="54" xfId="57" applyNumberFormat="1" applyFont="1" applyFill="1" applyBorder="1" applyAlignment="1">
      <alignment horizontal="right"/>
      <protection/>
    </xf>
    <xf numFmtId="3" fontId="12" fillId="0" borderId="55" xfId="57" applyNumberFormat="1" applyFont="1" applyFill="1" applyBorder="1">
      <alignment/>
      <protection/>
    </xf>
    <xf numFmtId="3" fontId="6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10" fontId="6" fillId="0" borderId="59" xfId="57" applyNumberFormat="1" applyFont="1" applyFill="1" applyBorder="1">
      <alignment/>
      <protection/>
    </xf>
    <xf numFmtId="3" fontId="6" fillId="0" borderId="60" xfId="57" applyNumberFormat="1" applyFont="1" applyFill="1" applyBorder="1">
      <alignment/>
      <protection/>
    </xf>
    <xf numFmtId="10" fontId="6" fillId="0" borderId="59" xfId="57" applyNumberFormat="1" applyFont="1" applyFill="1" applyBorder="1" applyAlignment="1">
      <alignment horizontal="right"/>
      <protection/>
    </xf>
    <xf numFmtId="0" fontId="6" fillId="0" borderId="61" xfId="57" applyFont="1" applyFill="1" applyBorder="1">
      <alignment/>
      <protection/>
    </xf>
    <xf numFmtId="10" fontId="6" fillId="0" borderId="62" xfId="57" applyNumberFormat="1" applyFont="1" applyFill="1" applyBorder="1" applyAlignment="1">
      <alignment horizontal="right"/>
      <protection/>
    </xf>
    <xf numFmtId="3" fontId="12" fillId="0" borderId="63" xfId="57" applyNumberFormat="1" applyFont="1" applyFill="1" applyBorder="1">
      <alignment/>
      <protection/>
    </xf>
    <xf numFmtId="3" fontId="6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10" fontId="6" fillId="0" borderId="67" xfId="57" applyNumberFormat="1" applyFont="1" applyFill="1" applyBorder="1">
      <alignment/>
      <protection/>
    </xf>
    <xf numFmtId="3" fontId="6" fillId="0" borderId="68" xfId="57" applyNumberFormat="1" applyFont="1" applyFill="1" applyBorder="1">
      <alignment/>
      <protection/>
    </xf>
    <xf numFmtId="10" fontId="6" fillId="0" borderId="67" xfId="57" applyNumberFormat="1" applyFont="1" applyFill="1" applyBorder="1" applyAlignment="1">
      <alignment horizontal="right"/>
      <protection/>
    </xf>
    <xf numFmtId="0" fontId="6" fillId="0" borderId="69" xfId="57" applyFont="1" applyFill="1" applyBorder="1">
      <alignment/>
      <protection/>
    </xf>
    <xf numFmtId="0" fontId="27" fillId="0" borderId="0" xfId="57" applyFont="1" applyFill="1" applyAlignment="1">
      <alignment vertical="center"/>
      <protection/>
    </xf>
    <xf numFmtId="10" fontId="27" fillId="36" borderId="70" xfId="57" applyNumberFormat="1" applyFont="1" applyFill="1" applyBorder="1" applyAlignment="1">
      <alignment horizontal="right" vertical="center"/>
      <protection/>
    </xf>
    <xf numFmtId="3" fontId="27" fillId="36" borderId="71" xfId="57" applyNumberFormat="1" applyFont="1" applyFill="1" applyBorder="1" applyAlignment="1">
      <alignment vertical="center"/>
      <protection/>
    </xf>
    <xf numFmtId="3" fontId="27" fillId="36" borderId="72" xfId="57" applyNumberFormat="1" applyFont="1" applyFill="1" applyBorder="1" applyAlignment="1">
      <alignment vertical="center"/>
      <protection/>
    </xf>
    <xf numFmtId="3" fontId="27" fillId="36" borderId="73" xfId="57" applyNumberFormat="1" applyFont="1" applyFill="1" applyBorder="1" applyAlignment="1">
      <alignment vertical="center"/>
      <protection/>
    </xf>
    <xf numFmtId="3" fontId="27" fillId="36" borderId="74" xfId="57" applyNumberFormat="1" applyFont="1" applyFill="1" applyBorder="1" applyAlignment="1">
      <alignment vertical="center"/>
      <protection/>
    </xf>
    <xf numFmtId="165" fontId="27" fillId="36" borderId="75" xfId="57" applyNumberFormat="1" applyFont="1" applyFill="1" applyBorder="1" applyAlignment="1">
      <alignment vertical="center"/>
      <protection/>
    </xf>
    <xf numFmtId="3" fontId="27" fillId="36" borderId="76" xfId="57" applyNumberFormat="1" applyFont="1" applyFill="1" applyBorder="1" applyAlignment="1">
      <alignment vertical="center"/>
      <protection/>
    </xf>
    <xf numFmtId="10" fontId="27" fillId="36" borderId="75" xfId="57" applyNumberFormat="1" applyFont="1" applyFill="1" applyBorder="1" applyAlignment="1">
      <alignment horizontal="right" vertical="center"/>
      <protection/>
    </xf>
    <xf numFmtId="3" fontId="27" fillId="36" borderId="77" xfId="57" applyNumberFormat="1" applyFont="1" applyFill="1" applyBorder="1" applyAlignment="1">
      <alignment vertical="center"/>
      <protection/>
    </xf>
    <xf numFmtId="0" fontId="27" fillId="36" borderId="78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48" xfId="57" applyNumberFormat="1" applyFont="1" applyFill="1" applyBorder="1" applyAlignment="1">
      <alignment horizontal="center" vertical="center" wrapText="1"/>
      <protection/>
    </xf>
    <xf numFmtId="49" fontId="13" fillId="35" borderId="49" xfId="57" applyNumberFormat="1" applyFont="1" applyFill="1" applyBorder="1" applyAlignment="1">
      <alignment horizontal="center" vertical="center" wrapText="1"/>
      <protection/>
    </xf>
    <xf numFmtId="49" fontId="13" fillId="35" borderId="52" xfId="57" applyNumberFormat="1" applyFont="1" applyFill="1" applyBorder="1" applyAlignment="1">
      <alignment horizontal="center" vertical="center" wrapText="1"/>
      <protection/>
    </xf>
    <xf numFmtId="49" fontId="13" fillId="35" borderId="50" xfId="57" applyNumberFormat="1" applyFont="1" applyFill="1" applyBorder="1" applyAlignment="1">
      <alignment horizontal="center" vertical="center" wrapText="1"/>
      <protection/>
    </xf>
    <xf numFmtId="1" fontId="28" fillId="0" borderId="0" xfId="57" applyNumberFormat="1" applyFont="1" applyFill="1" applyAlignment="1">
      <alignment horizontal="center" vertical="center" wrapText="1"/>
      <protection/>
    </xf>
    <xf numFmtId="0" fontId="30" fillId="0" borderId="0" xfId="57" applyFont="1" applyFill="1">
      <alignment/>
      <protection/>
    </xf>
    <xf numFmtId="0" fontId="33" fillId="0" borderId="0" xfId="57" applyFont="1" applyFill="1" applyAlignment="1">
      <alignment vertical="center"/>
      <protection/>
    </xf>
    <xf numFmtId="10" fontId="33" fillId="36" borderId="70" xfId="57" applyNumberFormat="1" applyFont="1" applyFill="1" applyBorder="1" applyAlignment="1">
      <alignment horizontal="right" vertical="center"/>
      <protection/>
    </xf>
    <xf numFmtId="3" fontId="33" fillId="36" borderId="71" xfId="57" applyNumberFormat="1" applyFont="1" applyFill="1" applyBorder="1" applyAlignment="1">
      <alignment vertical="center"/>
      <protection/>
    </xf>
    <xf numFmtId="3" fontId="33" fillId="36" borderId="72" xfId="57" applyNumberFormat="1" applyFont="1" applyFill="1" applyBorder="1" applyAlignment="1">
      <alignment vertical="center"/>
      <protection/>
    </xf>
    <xf numFmtId="3" fontId="33" fillId="36" borderId="73" xfId="57" applyNumberFormat="1" applyFont="1" applyFill="1" applyBorder="1" applyAlignment="1">
      <alignment vertical="center"/>
      <protection/>
    </xf>
    <xf numFmtId="3" fontId="33" fillId="36" borderId="74" xfId="57" applyNumberFormat="1" applyFont="1" applyFill="1" applyBorder="1" applyAlignment="1">
      <alignment vertical="center"/>
      <protection/>
    </xf>
    <xf numFmtId="10" fontId="33" fillId="36" borderId="75" xfId="57" applyNumberFormat="1" applyFont="1" applyFill="1" applyBorder="1" applyAlignment="1">
      <alignment vertical="center"/>
      <protection/>
    </xf>
    <xf numFmtId="3" fontId="33" fillId="36" borderId="76" xfId="57" applyNumberFormat="1" applyFont="1" applyFill="1" applyBorder="1" applyAlignment="1">
      <alignment vertical="center"/>
      <protection/>
    </xf>
    <xf numFmtId="10" fontId="33" fillId="36" borderId="75" xfId="57" applyNumberFormat="1" applyFont="1" applyFill="1" applyBorder="1" applyAlignment="1">
      <alignment horizontal="right" vertical="center"/>
      <protection/>
    </xf>
    <xf numFmtId="3" fontId="33" fillId="36" borderId="77" xfId="57" applyNumberFormat="1" applyFont="1" applyFill="1" applyBorder="1" applyAlignment="1">
      <alignment vertical="center"/>
      <protection/>
    </xf>
    <xf numFmtId="0" fontId="33" fillId="36" borderId="78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3" fillId="0" borderId="0" xfId="64" applyFont="1">
      <alignment/>
      <protection/>
    </xf>
    <xf numFmtId="0" fontId="26" fillId="0" borderId="0" xfId="64" applyFont="1">
      <alignment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7" fillId="0" borderId="0" xfId="64" applyFont="1">
      <alignment/>
      <protection/>
    </xf>
    <xf numFmtId="0" fontId="5" fillId="0" borderId="0" xfId="57" applyFont="1" applyFill="1">
      <alignment/>
      <protection/>
    </xf>
    <xf numFmtId="10" fontId="12" fillId="38" borderId="79" xfId="57" applyNumberFormat="1" applyFont="1" applyFill="1" applyBorder="1" applyAlignment="1">
      <alignment horizontal="right"/>
      <protection/>
    </xf>
    <xf numFmtId="3" fontId="12" fillId="38" borderId="80" xfId="57" applyNumberFormat="1" applyFont="1" applyFill="1" applyBorder="1">
      <alignment/>
      <protection/>
    </xf>
    <xf numFmtId="3" fontId="12" fillId="38" borderId="81" xfId="57" applyNumberFormat="1" applyFont="1" applyFill="1" applyBorder="1">
      <alignment/>
      <protection/>
    </xf>
    <xf numFmtId="3" fontId="12" fillId="38" borderId="82" xfId="57" applyNumberFormat="1" applyFont="1" applyFill="1" applyBorder="1">
      <alignment/>
      <protection/>
    </xf>
    <xf numFmtId="10" fontId="12" fillId="38" borderId="83" xfId="57" applyNumberFormat="1" applyFont="1" applyFill="1" applyBorder="1">
      <alignment/>
      <protection/>
    </xf>
    <xf numFmtId="10" fontId="12" fillId="38" borderId="83" xfId="57" applyNumberFormat="1" applyFont="1" applyFill="1" applyBorder="1" applyAlignment="1">
      <alignment horizontal="right"/>
      <protection/>
    </xf>
    <xf numFmtId="0" fontId="12" fillId="38" borderId="84" xfId="57" applyFont="1" applyFill="1" applyBorder="1">
      <alignment/>
      <protection/>
    </xf>
    <xf numFmtId="10" fontId="3" fillId="0" borderId="85" xfId="57" applyNumberFormat="1" applyFont="1" applyFill="1" applyBorder="1" applyAlignment="1">
      <alignment horizontal="right"/>
      <protection/>
    </xf>
    <xf numFmtId="3" fontId="3" fillId="0" borderId="57" xfId="57" applyNumberFormat="1" applyFont="1" applyFill="1" applyBorder="1">
      <alignment/>
      <protection/>
    </xf>
    <xf numFmtId="3" fontId="3" fillId="0" borderId="56" xfId="57" applyNumberFormat="1" applyFont="1" applyFill="1" applyBorder="1">
      <alignment/>
      <protection/>
    </xf>
    <xf numFmtId="3" fontId="3" fillId="0" borderId="86" xfId="57" applyNumberFormat="1" applyFont="1" applyFill="1" applyBorder="1">
      <alignment/>
      <protection/>
    </xf>
    <xf numFmtId="10" fontId="3" fillId="0" borderId="87" xfId="57" applyNumberFormat="1" applyFont="1" applyFill="1" applyBorder="1">
      <alignment/>
      <protection/>
    </xf>
    <xf numFmtId="3" fontId="3" fillId="0" borderId="60" xfId="57" applyNumberFormat="1" applyFont="1" applyFill="1" applyBorder="1">
      <alignment/>
      <protection/>
    </xf>
    <xf numFmtId="10" fontId="3" fillId="0" borderId="87" xfId="57" applyNumberFormat="1" applyFont="1" applyFill="1" applyBorder="1" applyAlignment="1">
      <alignment horizontal="right"/>
      <protection/>
    </xf>
    <xf numFmtId="0" fontId="3" fillId="0" borderId="61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88" xfId="57" applyNumberFormat="1" applyFont="1" applyFill="1" applyBorder="1" applyAlignment="1">
      <alignment horizontal="right" vertical="center"/>
      <protection/>
    </xf>
    <xf numFmtId="3" fontId="12" fillId="38" borderId="89" xfId="57" applyNumberFormat="1" applyFont="1" applyFill="1" applyBorder="1" applyAlignment="1">
      <alignment vertical="center"/>
      <protection/>
    </xf>
    <xf numFmtId="3" fontId="12" fillId="38" borderId="90" xfId="57" applyNumberFormat="1" applyFont="1" applyFill="1" applyBorder="1" applyAlignment="1">
      <alignment vertical="center"/>
      <protection/>
    </xf>
    <xf numFmtId="3" fontId="12" fillId="38" borderId="91" xfId="57" applyNumberFormat="1" applyFont="1" applyFill="1" applyBorder="1" applyAlignment="1">
      <alignment vertical="center"/>
      <protection/>
    </xf>
    <xf numFmtId="10" fontId="12" fillId="38" borderId="92" xfId="57" applyNumberFormat="1" applyFont="1" applyFill="1" applyBorder="1" applyAlignment="1">
      <alignment vertical="center"/>
      <protection/>
    </xf>
    <xf numFmtId="10" fontId="12" fillId="38" borderId="92" xfId="57" applyNumberFormat="1" applyFont="1" applyFill="1" applyBorder="1" applyAlignment="1">
      <alignment horizontal="right" vertical="center"/>
      <protection/>
    </xf>
    <xf numFmtId="0" fontId="12" fillId="38" borderId="93" xfId="57" applyFont="1" applyFill="1" applyBorder="1" applyAlignment="1">
      <alignment vertical="center"/>
      <protection/>
    </xf>
    <xf numFmtId="10" fontId="3" fillId="0" borderId="94" xfId="57" applyNumberFormat="1" applyFont="1" applyFill="1" applyBorder="1" applyAlignment="1">
      <alignment horizontal="right"/>
      <protection/>
    </xf>
    <xf numFmtId="3" fontId="3" fillId="0" borderId="64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68" xfId="57" applyNumberFormat="1" applyFont="1" applyFill="1" applyBorder="1">
      <alignment/>
      <protection/>
    </xf>
    <xf numFmtId="10" fontId="3" fillId="0" borderId="95" xfId="57" applyNumberFormat="1" applyFont="1" applyFill="1" applyBorder="1">
      <alignment/>
      <protection/>
    </xf>
    <xf numFmtId="10" fontId="3" fillId="0" borderId="95" xfId="57" applyNumberFormat="1" applyFont="1" applyFill="1" applyBorder="1" applyAlignment="1">
      <alignment horizontal="right"/>
      <protection/>
    </xf>
    <xf numFmtId="0" fontId="3" fillId="0" borderId="69" xfId="57" applyFont="1" applyFill="1" applyBorder="1">
      <alignment/>
      <protection/>
    </xf>
    <xf numFmtId="3" fontId="3" fillId="0" borderId="96" xfId="57" applyNumberFormat="1" applyFont="1" applyFill="1" applyBorder="1">
      <alignment/>
      <protection/>
    </xf>
    <xf numFmtId="10" fontId="3" fillId="0" borderId="97" xfId="57" applyNumberFormat="1" applyFont="1" applyFill="1" applyBorder="1" applyAlignment="1">
      <alignment horizontal="right"/>
      <protection/>
    </xf>
    <xf numFmtId="3" fontId="3" fillId="0" borderId="98" xfId="57" applyNumberFormat="1" applyFont="1" applyFill="1" applyBorder="1">
      <alignment/>
      <protection/>
    </xf>
    <xf numFmtId="3" fontId="3" fillId="0" borderId="99" xfId="57" applyNumberFormat="1" applyFont="1" applyFill="1" applyBorder="1">
      <alignment/>
      <protection/>
    </xf>
    <xf numFmtId="3" fontId="3" fillId="0" borderId="100" xfId="57" applyNumberFormat="1" applyFont="1" applyFill="1" applyBorder="1">
      <alignment/>
      <protection/>
    </xf>
    <xf numFmtId="10" fontId="3" fillId="0" borderId="101" xfId="57" applyNumberFormat="1" applyFont="1" applyFill="1" applyBorder="1">
      <alignment/>
      <protection/>
    </xf>
    <xf numFmtId="10" fontId="3" fillId="0" borderId="101" xfId="57" applyNumberFormat="1" applyFont="1" applyFill="1" applyBorder="1" applyAlignment="1">
      <alignment horizontal="right"/>
      <protection/>
    </xf>
    <xf numFmtId="0" fontId="3" fillId="0" borderId="102" xfId="57" applyFont="1" applyFill="1" applyBorder="1">
      <alignment/>
      <protection/>
    </xf>
    <xf numFmtId="0" fontId="26" fillId="0" borderId="0" xfId="57" applyFont="1" applyFill="1" applyAlignment="1">
      <alignment vertical="center"/>
      <protection/>
    </xf>
    <xf numFmtId="10" fontId="26" fillId="36" borderId="103" xfId="57" applyNumberFormat="1" applyFont="1" applyFill="1" applyBorder="1" applyAlignment="1">
      <alignment horizontal="right" vertical="center"/>
      <protection/>
    </xf>
    <xf numFmtId="3" fontId="26" fillId="36" borderId="104" xfId="57" applyNumberFormat="1" applyFont="1" applyFill="1" applyBorder="1" applyAlignment="1">
      <alignment vertical="center"/>
      <protection/>
    </xf>
    <xf numFmtId="3" fontId="26" fillId="36" borderId="105" xfId="57" applyNumberFormat="1" applyFont="1" applyFill="1" applyBorder="1" applyAlignment="1">
      <alignment vertical="center"/>
      <protection/>
    </xf>
    <xf numFmtId="3" fontId="26" fillId="36" borderId="106" xfId="57" applyNumberFormat="1" applyFont="1" applyFill="1" applyBorder="1" applyAlignment="1">
      <alignment vertical="center"/>
      <protection/>
    </xf>
    <xf numFmtId="9" fontId="26" fillId="36" borderId="107" xfId="57" applyNumberFormat="1" applyFont="1" applyFill="1" applyBorder="1" applyAlignment="1">
      <alignment vertical="center"/>
      <protection/>
    </xf>
    <xf numFmtId="0" fontId="26" fillId="36" borderId="108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48" xfId="57" applyNumberFormat="1" applyFont="1" applyFill="1" applyBorder="1" applyAlignment="1">
      <alignment horizontal="center" vertical="center" wrapText="1"/>
      <protection/>
    </xf>
    <xf numFmtId="49" fontId="12" fillId="35" borderId="49" xfId="57" applyNumberFormat="1" applyFont="1" applyFill="1" applyBorder="1" applyAlignment="1">
      <alignment horizontal="center" vertical="center" wrapText="1"/>
      <protection/>
    </xf>
    <xf numFmtId="49" fontId="12" fillId="35" borderId="52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79" xfId="57" applyNumberFormat="1" applyFont="1" applyFill="1" applyBorder="1" applyAlignment="1">
      <alignment horizontal="right"/>
      <protection/>
    </xf>
    <xf numFmtId="3" fontId="6" fillId="38" borderId="109" xfId="57" applyNumberFormat="1" applyFont="1" applyFill="1" applyBorder="1">
      <alignment/>
      <protection/>
    </xf>
    <xf numFmtId="3" fontId="6" fillId="38" borderId="110" xfId="57" applyNumberFormat="1" applyFont="1" applyFill="1" applyBorder="1">
      <alignment/>
      <protection/>
    </xf>
    <xf numFmtId="3" fontId="6" fillId="38" borderId="80" xfId="57" applyNumberFormat="1" applyFont="1" applyFill="1" applyBorder="1">
      <alignment/>
      <protection/>
    </xf>
    <xf numFmtId="3" fontId="6" fillId="38" borderId="81" xfId="57" applyNumberFormat="1" applyFont="1" applyFill="1" applyBorder="1">
      <alignment/>
      <protection/>
    </xf>
    <xf numFmtId="3" fontId="6" fillId="38" borderId="82" xfId="57" applyNumberFormat="1" applyFont="1" applyFill="1" applyBorder="1">
      <alignment/>
      <protection/>
    </xf>
    <xf numFmtId="10" fontId="6" fillId="38" borderId="83" xfId="57" applyNumberFormat="1" applyFont="1" applyFill="1" applyBorder="1">
      <alignment/>
      <protection/>
    </xf>
    <xf numFmtId="10" fontId="6" fillId="38" borderId="83" xfId="57" applyNumberFormat="1" applyFont="1" applyFill="1" applyBorder="1" applyAlignment="1">
      <alignment horizontal="right"/>
      <protection/>
    </xf>
    <xf numFmtId="0" fontId="6" fillId="38" borderId="84" xfId="57" applyFont="1" applyFill="1" applyBorder="1">
      <alignment/>
      <protection/>
    </xf>
    <xf numFmtId="3" fontId="3" fillId="0" borderId="58" xfId="57" applyNumberFormat="1" applyFont="1" applyFill="1" applyBorder="1">
      <alignment/>
      <protection/>
    </xf>
    <xf numFmtId="3" fontId="3" fillId="0" borderId="111" xfId="57" applyNumberFormat="1" applyFont="1" applyFill="1" applyBorder="1">
      <alignment/>
      <protection/>
    </xf>
    <xf numFmtId="10" fontId="6" fillId="0" borderId="87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88" xfId="57" applyNumberFormat="1" applyFont="1" applyFill="1" applyBorder="1" applyAlignment="1">
      <alignment horizontal="right"/>
      <protection/>
    </xf>
    <xf numFmtId="3" fontId="6" fillId="38" borderId="112" xfId="57" applyNumberFormat="1" applyFont="1" applyFill="1" applyBorder="1">
      <alignment/>
      <protection/>
    </xf>
    <xf numFmtId="3" fontId="6" fillId="38" borderId="113" xfId="57" applyNumberFormat="1" applyFont="1" applyFill="1" applyBorder="1">
      <alignment/>
      <protection/>
    </xf>
    <xf numFmtId="3" fontId="6" fillId="38" borderId="89" xfId="57" applyNumberFormat="1" applyFont="1" applyFill="1" applyBorder="1">
      <alignment/>
      <protection/>
    </xf>
    <xf numFmtId="3" fontId="6" fillId="38" borderId="90" xfId="57" applyNumberFormat="1" applyFont="1" applyFill="1" applyBorder="1">
      <alignment/>
      <protection/>
    </xf>
    <xf numFmtId="3" fontId="6" fillId="38" borderId="91" xfId="57" applyNumberFormat="1" applyFont="1" applyFill="1" applyBorder="1">
      <alignment/>
      <protection/>
    </xf>
    <xf numFmtId="10" fontId="6" fillId="38" borderId="92" xfId="57" applyNumberFormat="1" applyFont="1" applyFill="1" applyBorder="1">
      <alignment/>
      <protection/>
    </xf>
    <xf numFmtId="10" fontId="6" fillId="38" borderId="92" xfId="57" applyNumberFormat="1" applyFont="1" applyFill="1" applyBorder="1" applyAlignment="1">
      <alignment horizontal="right"/>
      <protection/>
    </xf>
    <xf numFmtId="0" fontId="6" fillId="38" borderId="93" xfId="57" applyFont="1" applyFill="1" applyBorder="1">
      <alignment/>
      <protection/>
    </xf>
    <xf numFmtId="3" fontId="3" fillId="0" borderId="114" xfId="57" applyNumberFormat="1" applyFont="1" applyFill="1" applyBorder="1">
      <alignment/>
      <protection/>
    </xf>
    <xf numFmtId="3" fontId="3" fillId="0" borderId="66" xfId="57" applyNumberFormat="1" applyFont="1" applyFill="1" applyBorder="1">
      <alignment/>
      <protection/>
    </xf>
    <xf numFmtId="10" fontId="6" fillId="0" borderId="95" xfId="57" applyNumberFormat="1" applyFont="1" applyFill="1" applyBorder="1" applyAlignment="1">
      <alignment horizontal="right"/>
      <protection/>
    </xf>
    <xf numFmtId="3" fontId="3" fillId="0" borderId="115" xfId="57" applyNumberFormat="1" applyFont="1" applyFill="1" applyBorder="1">
      <alignment/>
      <protection/>
    </xf>
    <xf numFmtId="3" fontId="3" fillId="0" borderId="116" xfId="57" applyNumberFormat="1" applyFont="1" applyFill="1" applyBorder="1">
      <alignment/>
      <protection/>
    </xf>
    <xf numFmtId="3" fontId="3" fillId="0" borderId="117" xfId="57" applyNumberFormat="1" applyFont="1" applyFill="1" applyBorder="1">
      <alignment/>
      <protection/>
    </xf>
    <xf numFmtId="10" fontId="6" fillId="0" borderId="101" xfId="57" applyNumberFormat="1" applyFont="1" applyFill="1" applyBorder="1" applyAlignment="1">
      <alignment horizontal="right"/>
      <protection/>
    </xf>
    <xf numFmtId="10" fontId="27" fillId="8" borderId="103" xfId="57" applyNumberFormat="1" applyFont="1" applyFill="1" applyBorder="1" applyAlignment="1">
      <alignment horizontal="right" vertical="center"/>
      <protection/>
    </xf>
    <xf numFmtId="3" fontId="27" fillId="8" borderId="118" xfId="57" applyNumberFormat="1" applyFont="1" applyFill="1" applyBorder="1" applyAlignment="1">
      <alignment vertical="center"/>
      <protection/>
    </xf>
    <xf numFmtId="3" fontId="27" fillId="8" borderId="119" xfId="57" applyNumberFormat="1" applyFont="1" applyFill="1" applyBorder="1" applyAlignment="1">
      <alignment vertical="center"/>
      <protection/>
    </xf>
    <xf numFmtId="3" fontId="27" fillId="8" borderId="120" xfId="57" applyNumberFormat="1" applyFont="1" applyFill="1" applyBorder="1" applyAlignment="1">
      <alignment vertical="center"/>
      <protection/>
    </xf>
    <xf numFmtId="3" fontId="27" fillId="8" borderId="0" xfId="57" applyNumberFormat="1" applyFont="1" applyFill="1" applyBorder="1" applyAlignment="1">
      <alignment vertical="center"/>
      <protection/>
    </xf>
    <xf numFmtId="3" fontId="27" fillId="8" borderId="121" xfId="57" applyNumberFormat="1" applyFont="1" applyFill="1" applyBorder="1" applyAlignment="1">
      <alignment vertical="center"/>
      <protection/>
    </xf>
    <xf numFmtId="10" fontId="27" fillId="8" borderId="122" xfId="57" applyNumberFormat="1" applyFont="1" applyFill="1" applyBorder="1" applyAlignment="1">
      <alignment vertical="center"/>
      <protection/>
    </xf>
    <xf numFmtId="10" fontId="27" fillId="8" borderId="122" xfId="57" applyNumberFormat="1" applyFont="1" applyFill="1" applyBorder="1" applyAlignment="1">
      <alignment horizontal="right" vertical="center"/>
      <protection/>
    </xf>
    <xf numFmtId="0" fontId="27" fillId="8" borderId="123" xfId="57" applyNumberFormat="1" applyFont="1" applyFill="1" applyBorder="1" applyAlignment="1">
      <alignment vertical="center"/>
      <protection/>
    </xf>
    <xf numFmtId="0" fontId="27" fillId="37" borderId="123" xfId="57" applyNumberFormat="1" applyFont="1" applyFill="1" applyBorder="1" applyAlignment="1">
      <alignment vertical="center"/>
      <protection/>
    </xf>
    <xf numFmtId="3" fontId="12" fillId="38" borderId="113" xfId="57" applyNumberFormat="1" applyFont="1" applyFill="1" applyBorder="1" applyAlignment="1">
      <alignment vertical="center"/>
      <protection/>
    </xf>
    <xf numFmtId="10" fontId="12" fillId="38" borderId="94" xfId="57" applyNumberFormat="1" applyFont="1" applyFill="1" applyBorder="1" applyAlignment="1">
      <alignment horizontal="right" vertical="center"/>
      <protection/>
    </xf>
    <xf numFmtId="3" fontId="12" fillId="38" borderId="65" xfId="57" applyNumberFormat="1" applyFont="1" applyFill="1" applyBorder="1" applyAlignment="1">
      <alignment vertical="center"/>
      <protection/>
    </xf>
    <xf numFmtId="3" fontId="12" fillId="38" borderId="64" xfId="57" applyNumberFormat="1" applyFont="1" applyFill="1" applyBorder="1" applyAlignment="1">
      <alignment vertical="center"/>
      <protection/>
    </xf>
    <xf numFmtId="3" fontId="12" fillId="38" borderId="68" xfId="57" applyNumberFormat="1" applyFont="1" applyFill="1" applyBorder="1" applyAlignment="1">
      <alignment vertical="center"/>
      <protection/>
    </xf>
    <xf numFmtId="10" fontId="12" fillId="38" borderId="95" xfId="57" applyNumberFormat="1" applyFont="1" applyFill="1" applyBorder="1" applyAlignment="1">
      <alignment vertical="center"/>
      <protection/>
    </xf>
    <xf numFmtId="10" fontId="12" fillId="38" borderId="95" xfId="57" applyNumberFormat="1" applyFont="1" applyFill="1" applyBorder="1" applyAlignment="1">
      <alignment horizontal="right" vertical="center"/>
      <protection/>
    </xf>
    <xf numFmtId="0" fontId="12" fillId="38" borderId="69" xfId="57" applyFont="1" applyFill="1" applyBorder="1" applyAlignment="1">
      <alignment vertical="center"/>
      <protection/>
    </xf>
    <xf numFmtId="10" fontId="26" fillId="36" borderId="124" xfId="57" applyNumberFormat="1" applyFont="1" applyFill="1" applyBorder="1" applyAlignment="1">
      <alignment horizontal="right" vertical="center"/>
      <protection/>
    </xf>
    <xf numFmtId="3" fontId="26" fillId="36" borderId="73" xfId="57" applyNumberFormat="1" applyFont="1" applyFill="1" applyBorder="1" applyAlignment="1">
      <alignment vertical="center"/>
      <protection/>
    </xf>
    <xf numFmtId="3" fontId="26" fillId="36" borderId="72" xfId="57" applyNumberFormat="1" applyFont="1" applyFill="1" applyBorder="1" applyAlignment="1">
      <alignment vertical="center"/>
      <protection/>
    </xf>
    <xf numFmtId="3" fontId="26" fillId="36" borderId="77" xfId="57" applyNumberFormat="1" applyFont="1" applyFill="1" applyBorder="1" applyAlignment="1">
      <alignment vertical="center"/>
      <protection/>
    </xf>
    <xf numFmtId="165" fontId="26" fillId="36" borderId="125" xfId="57" applyNumberFormat="1" applyFont="1" applyFill="1" applyBorder="1" applyAlignment="1">
      <alignment vertical="center"/>
      <protection/>
    </xf>
    <xf numFmtId="0" fontId="26" fillId="36" borderId="78" xfId="57" applyNumberFormat="1" applyFont="1" applyFill="1" applyBorder="1" applyAlignment="1">
      <alignment vertical="center"/>
      <protection/>
    </xf>
    <xf numFmtId="10" fontId="27" fillId="36" borderId="103" xfId="57" applyNumberFormat="1" applyFont="1" applyFill="1" applyBorder="1" applyAlignment="1">
      <alignment horizontal="right" vertical="center"/>
      <protection/>
    </xf>
    <xf numFmtId="3" fontId="27" fillId="36" borderId="120" xfId="57" applyNumberFormat="1" applyFont="1" applyFill="1" applyBorder="1" applyAlignment="1">
      <alignment vertical="center"/>
      <protection/>
    </xf>
    <xf numFmtId="3" fontId="27" fillId="36" borderId="119" xfId="57" applyNumberFormat="1" applyFont="1" applyFill="1" applyBorder="1" applyAlignment="1">
      <alignment vertical="center"/>
      <protection/>
    </xf>
    <xf numFmtId="3" fontId="27" fillId="36" borderId="0" xfId="57" applyNumberFormat="1" applyFont="1" applyFill="1" applyBorder="1" applyAlignment="1">
      <alignment vertical="center"/>
      <protection/>
    </xf>
    <xf numFmtId="3" fontId="27" fillId="36" borderId="121" xfId="57" applyNumberFormat="1" applyFont="1" applyFill="1" applyBorder="1" applyAlignment="1">
      <alignment vertical="center"/>
      <protection/>
    </xf>
    <xf numFmtId="0" fontId="27" fillId="36" borderId="123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79" xfId="57" applyNumberFormat="1" applyFont="1" applyFill="1" applyBorder="1" applyAlignment="1">
      <alignment horizontal="right" vertical="center"/>
      <protection/>
    </xf>
    <xf numFmtId="3" fontId="12" fillId="38" borderId="80" xfId="57" applyNumberFormat="1" applyFont="1" applyFill="1" applyBorder="1" applyAlignment="1">
      <alignment vertical="center"/>
      <protection/>
    </xf>
    <xf numFmtId="3" fontId="12" fillId="38" borderId="81" xfId="57" applyNumberFormat="1" applyFont="1" applyFill="1" applyBorder="1" applyAlignment="1">
      <alignment vertical="center"/>
      <protection/>
    </xf>
    <xf numFmtId="3" fontId="12" fillId="38" borderId="82" xfId="57" applyNumberFormat="1" applyFont="1" applyFill="1" applyBorder="1" applyAlignment="1">
      <alignment vertical="center"/>
      <protection/>
    </xf>
    <xf numFmtId="10" fontId="12" fillId="38" borderId="83" xfId="57" applyNumberFormat="1" applyFont="1" applyFill="1" applyBorder="1" applyAlignment="1">
      <alignment vertical="center"/>
      <protection/>
    </xf>
    <xf numFmtId="0" fontId="12" fillId="38" borderId="84" xfId="57" applyFont="1" applyFill="1" applyBorder="1" applyAlignment="1">
      <alignment vertical="center"/>
      <protection/>
    </xf>
    <xf numFmtId="165" fontId="27" fillId="36" borderId="122" xfId="57" applyNumberFormat="1" applyFont="1" applyFill="1" applyBorder="1" applyAlignment="1">
      <alignment vertical="center"/>
      <protection/>
    </xf>
    <xf numFmtId="0" fontId="36" fillId="0" borderId="0" xfId="56" applyFont="1" applyFill="1">
      <alignment/>
      <protection/>
    </xf>
    <xf numFmtId="0" fontId="37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26" xfId="56" applyFont="1" applyFill="1" applyBorder="1">
      <alignment/>
      <protection/>
    </xf>
    <xf numFmtId="0" fontId="112" fillId="3" borderId="67" xfId="56" applyFont="1" applyFill="1" applyBorder="1">
      <alignment/>
      <protection/>
    </xf>
    <xf numFmtId="17" fontId="37" fillId="0" borderId="0" xfId="56" applyNumberFormat="1" applyFont="1" applyFill="1">
      <alignment/>
      <protection/>
    </xf>
    <xf numFmtId="0" fontId="37" fillId="39" borderId="14" xfId="56" applyFont="1" applyFill="1" applyBorder="1">
      <alignment/>
      <protection/>
    </xf>
    <xf numFmtId="0" fontId="37" fillId="39" borderId="13" xfId="56" applyFont="1" applyFill="1" applyBorder="1">
      <alignment/>
      <protection/>
    </xf>
    <xf numFmtId="0" fontId="42" fillId="36" borderId="127" xfId="56" applyFont="1" applyFill="1" applyBorder="1">
      <alignment/>
      <protection/>
    </xf>
    <xf numFmtId="0" fontId="43" fillId="36" borderId="128" xfId="45" applyFont="1" applyFill="1" applyBorder="1" applyAlignment="1" applyProtection="1">
      <alignment horizontal="left" indent="1"/>
      <protection/>
    </xf>
    <xf numFmtId="0" fontId="42" fillId="3" borderId="129" xfId="56" applyFont="1" applyFill="1" applyBorder="1">
      <alignment/>
      <protection/>
    </xf>
    <xf numFmtId="0" fontId="43" fillId="3" borderId="85" xfId="45" applyFont="1" applyFill="1" applyBorder="1" applyAlignment="1" applyProtection="1">
      <alignment horizontal="left" indent="1"/>
      <protection/>
    </xf>
    <xf numFmtId="0" fontId="42" fillId="36" borderId="129" xfId="56" applyFont="1" applyFill="1" applyBorder="1">
      <alignment/>
      <protection/>
    </xf>
    <xf numFmtId="0" fontId="43" fillId="36" borderId="85" xfId="45" applyFont="1" applyFill="1" applyBorder="1" applyAlignment="1" applyProtection="1">
      <alignment horizontal="left" indent="1"/>
      <protection/>
    </xf>
    <xf numFmtId="0" fontId="43" fillId="36" borderId="94" xfId="45" applyFont="1" applyFill="1" applyBorder="1" applyAlignment="1" applyProtection="1">
      <alignment horizontal="left" indent="1"/>
      <protection/>
    </xf>
    <xf numFmtId="0" fontId="116" fillId="7" borderId="130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31" xfId="59" applyFont="1" applyFill="1" applyBorder="1" applyAlignment="1">
      <alignment/>
      <protection/>
    </xf>
    <xf numFmtId="0" fontId="118" fillId="7" borderId="118" xfId="59" applyFont="1" applyFill="1" applyBorder="1" applyAlignment="1">
      <alignment/>
      <protection/>
    </xf>
    <xf numFmtId="0" fontId="119" fillId="7" borderId="131" xfId="59" applyFont="1" applyFill="1" applyBorder="1" applyAlignment="1">
      <alignment/>
      <protection/>
    </xf>
    <xf numFmtId="0" fontId="120" fillId="7" borderId="118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3" fillId="0" borderId="85" xfId="45" applyFont="1" applyFill="1" applyBorder="1" applyAlignment="1" applyProtection="1">
      <alignment horizontal="left" indent="1"/>
      <protection/>
    </xf>
    <xf numFmtId="0" fontId="43" fillId="0" borderId="132" xfId="45" applyFont="1" applyFill="1" applyBorder="1" applyAlignment="1" applyProtection="1">
      <alignment horizontal="left" indent="1"/>
      <protection/>
    </xf>
    <xf numFmtId="0" fontId="27" fillId="36" borderId="72" xfId="57" applyNumberFormat="1" applyFont="1" applyFill="1" applyBorder="1" applyAlignment="1">
      <alignment vertical="center"/>
      <protection/>
    </xf>
    <xf numFmtId="0" fontId="6" fillId="0" borderId="133" xfId="57" applyFont="1" applyFill="1" applyBorder="1">
      <alignment/>
      <protection/>
    </xf>
    <xf numFmtId="0" fontId="6" fillId="0" borderId="134" xfId="57" applyFont="1" applyFill="1" applyBorder="1">
      <alignment/>
      <protection/>
    </xf>
    <xf numFmtId="0" fontId="6" fillId="0" borderId="135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36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0" fillId="4" borderId="137" xfId="58" applyFont="1" applyFill="1" applyBorder="1">
      <alignment/>
      <protection/>
    </xf>
    <xf numFmtId="0" fontId="41" fillId="4" borderId="138" xfId="45" applyFont="1" applyFill="1" applyBorder="1" applyAlignment="1" applyProtection="1">
      <alignment horizontal="left" indent="1"/>
      <protection/>
    </xf>
    <xf numFmtId="0" fontId="43" fillId="3" borderId="139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6" fillId="0" borderId="0" xfId="60" applyFont="1">
      <alignment/>
      <protection/>
    </xf>
    <xf numFmtId="10" fontId="14" fillId="38" borderId="88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140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3" fillId="0" borderId="0" xfId="60" applyFont="1">
      <alignment/>
      <protection/>
    </xf>
    <xf numFmtId="10" fontId="27" fillId="36" borderId="131" xfId="57" applyNumberFormat="1" applyFont="1" applyFill="1" applyBorder="1" applyAlignment="1">
      <alignment horizontal="right" vertical="center"/>
      <protection/>
    </xf>
    <xf numFmtId="10" fontId="12" fillId="38" borderId="90" xfId="57" applyNumberFormat="1" applyFont="1" applyFill="1" applyBorder="1" applyAlignment="1">
      <alignment horizontal="right" vertical="center"/>
      <protection/>
    </xf>
    <xf numFmtId="10" fontId="3" fillId="0" borderId="56" xfId="57" applyNumberFormat="1" applyFont="1" applyFill="1" applyBorder="1" applyAlignment="1">
      <alignment horizontal="right"/>
      <protection/>
    </xf>
    <xf numFmtId="10" fontId="3" fillId="0" borderId="64" xfId="57" applyNumberFormat="1" applyFont="1" applyFill="1" applyBorder="1" applyAlignment="1">
      <alignment horizontal="right"/>
      <protection/>
    </xf>
    <xf numFmtId="10" fontId="12" fillId="38" borderId="81" xfId="57" applyNumberFormat="1" applyFont="1" applyFill="1" applyBorder="1" applyAlignment="1">
      <alignment horizontal="right" vertical="center"/>
      <protection/>
    </xf>
    <xf numFmtId="3" fontId="27" fillId="36" borderId="141" xfId="57" applyNumberFormat="1" applyFont="1" applyFill="1" applyBorder="1" applyAlignment="1">
      <alignment vertical="center"/>
      <protection/>
    </xf>
    <xf numFmtId="3" fontId="12" fillId="38" borderId="142" xfId="57" applyNumberFormat="1" applyFont="1" applyFill="1" applyBorder="1" applyAlignment="1">
      <alignment vertical="center"/>
      <protection/>
    </xf>
    <xf numFmtId="3" fontId="3" fillId="0" borderId="129" xfId="57" applyNumberFormat="1" applyFont="1" applyFill="1" applyBorder="1">
      <alignment/>
      <protection/>
    </xf>
    <xf numFmtId="3" fontId="3" fillId="0" borderId="143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79" xfId="60" applyFont="1" applyFill="1" applyBorder="1" applyAlignment="1" applyProtection="1">
      <alignment horizontal="center"/>
      <protection/>
    </xf>
    <xf numFmtId="37" fontId="3" fillId="0" borderId="103" xfId="60" applyFont="1" applyFill="1" applyBorder="1" applyProtection="1">
      <alignment/>
      <protection/>
    </xf>
    <xf numFmtId="37" fontId="3" fillId="0" borderId="144" xfId="60" applyFont="1" applyFill="1" applyBorder="1" applyProtection="1">
      <alignment/>
      <protection/>
    </xf>
    <xf numFmtId="3" fontId="3" fillId="0" borderId="103" xfId="60" applyNumberFormat="1" applyFont="1" applyFill="1" applyBorder="1" applyAlignment="1">
      <alignment horizontal="right"/>
      <protection/>
    </xf>
    <xf numFmtId="3" fontId="3" fillId="0" borderId="145" xfId="60" applyNumberFormat="1" applyFont="1" applyFill="1" applyBorder="1" applyAlignment="1">
      <alignment horizontal="right"/>
      <protection/>
    </xf>
    <xf numFmtId="2" fontId="6" fillId="0" borderId="145" xfId="60" applyNumberFormat="1" applyFont="1" applyFill="1" applyBorder="1" applyAlignment="1" applyProtection="1">
      <alignment horizontal="right" indent="1"/>
      <protection/>
    </xf>
    <xf numFmtId="2" fontId="6" fillId="0" borderId="103" xfId="60" applyNumberFormat="1" applyFont="1" applyFill="1" applyBorder="1" applyAlignment="1" applyProtection="1">
      <alignment horizontal="right" indent="1"/>
      <protection/>
    </xf>
    <xf numFmtId="2" fontId="6" fillId="0" borderId="146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7" fillId="36" borderId="131" xfId="57" applyNumberFormat="1" applyFont="1" applyFill="1" applyBorder="1" applyAlignment="1">
      <alignment vertical="center"/>
      <protection/>
    </xf>
    <xf numFmtId="10" fontId="12" fillId="38" borderId="90" xfId="57" applyNumberFormat="1" applyFont="1" applyFill="1" applyBorder="1" applyAlignment="1">
      <alignment vertical="center"/>
      <protection/>
    </xf>
    <xf numFmtId="10" fontId="3" fillId="0" borderId="56" xfId="57" applyNumberFormat="1" applyFont="1" applyFill="1" applyBorder="1">
      <alignment/>
      <protection/>
    </xf>
    <xf numFmtId="10" fontId="3" fillId="0" borderId="64" xfId="57" applyNumberFormat="1" applyFont="1" applyFill="1" applyBorder="1">
      <alignment/>
      <protection/>
    </xf>
    <xf numFmtId="10" fontId="12" fillId="38" borderId="81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3" fontId="27" fillId="37" borderId="121" xfId="57" applyNumberFormat="1" applyFont="1" applyFill="1" applyBorder="1" applyAlignment="1">
      <alignment vertical="center"/>
      <protection/>
    </xf>
    <xf numFmtId="3" fontId="27" fillId="37" borderId="0" xfId="57" applyNumberFormat="1" applyFont="1" applyFill="1" applyBorder="1" applyAlignment="1">
      <alignment vertical="center"/>
      <protection/>
    </xf>
    <xf numFmtId="3" fontId="27" fillId="37" borderId="120" xfId="57" applyNumberFormat="1" applyFont="1" applyFill="1" applyBorder="1" applyAlignment="1">
      <alignment vertical="center"/>
      <protection/>
    </xf>
    <xf numFmtId="165" fontId="27" fillId="37" borderId="122" xfId="57" applyNumberFormat="1" applyFont="1" applyFill="1" applyBorder="1" applyAlignment="1">
      <alignment vertical="center"/>
      <protection/>
    </xf>
    <xf numFmtId="10" fontId="27" fillId="37" borderId="103" xfId="57" applyNumberFormat="1" applyFont="1" applyFill="1" applyBorder="1" applyAlignment="1">
      <alignment horizontal="right" vertical="center"/>
      <protection/>
    </xf>
    <xf numFmtId="3" fontId="12" fillId="0" borderId="147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6" fillId="36" borderId="148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49" xfId="60" applyNumberFormat="1" applyFont="1" applyFill="1" applyBorder="1">
      <alignment/>
      <protection/>
    </xf>
    <xf numFmtId="3" fontId="3" fillId="0" borderId="149" xfId="60" applyNumberFormat="1" applyFont="1" applyFill="1" applyBorder="1" applyAlignment="1">
      <alignment horizontal="right"/>
      <protection/>
    </xf>
    <xf numFmtId="37" fontId="3" fillId="0" borderId="140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49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28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03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37" fontId="136" fillId="40" borderId="150" xfId="46" applyNumberFormat="1" applyFont="1" applyFill="1" applyBorder="1" applyAlignment="1">
      <alignment/>
    </xf>
    <xf numFmtId="0" fontId="42" fillId="0" borderId="129" xfId="56" applyFont="1" applyFill="1" applyBorder="1">
      <alignment/>
      <protection/>
    </xf>
    <xf numFmtId="0" fontId="42" fillId="0" borderId="151" xfId="56" applyFont="1" applyFill="1" applyBorder="1">
      <alignment/>
      <protection/>
    </xf>
    <xf numFmtId="3" fontId="3" fillId="0" borderId="152" xfId="57" applyNumberFormat="1" applyFont="1" applyFill="1" applyBorder="1">
      <alignment/>
      <protection/>
    </xf>
    <xf numFmtId="37" fontId="45" fillId="40" borderId="153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54" xfId="60" applyFont="1" applyFill="1" applyBorder="1" applyAlignment="1" applyProtection="1">
      <alignment horizontal="center"/>
      <protection/>
    </xf>
    <xf numFmtId="10" fontId="26" fillId="36" borderId="155" xfId="57" applyNumberFormat="1" applyFont="1" applyFill="1" applyBorder="1" applyAlignment="1">
      <alignment horizontal="right" vertical="center"/>
      <protection/>
    </xf>
    <xf numFmtId="37" fontId="32" fillId="40" borderId="153" xfId="46" applyNumberFormat="1" applyFont="1" applyFill="1" applyBorder="1" applyAlignment="1">
      <alignment/>
    </xf>
    <xf numFmtId="37" fontId="32" fillId="40" borderId="150" xfId="46" applyNumberFormat="1" applyFont="1" applyFill="1" applyBorder="1" applyAlignment="1">
      <alignment/>
    </xf>
    <xf numFmtId="0" fontId="3" fillId="33" borderId="0" xfId="57" applyFont="1" applyFill="1">
      <alignment/>
      <protection/>
    </xf>
    <xf numFmtId="37" fontId="32" fillId="33" borderId="0" xfId="46" applyNumberFormat="1" applyFont="1" applyFill="1" applyBorder="1" applyAlignment="1">
      <alignment horizontal="center"/>
    </xf>
    <xf numFmtId="0" fontId="10" fillId="0" borderId="0" xfId="56" applyFont="1" applyFill="1">
      <alignment/>
      <protection/>
    </xf>
    <xf numFmtId="0" fontId="7" fillId="0" borderId="0" xfId="56" applyFont="1" applyFill="1">
      <alignment/>
      <protection/>
    </xf>
    <xf numFmtId="49" fontId="23" fillId="0" borderId="0" xfId="63" applyNumberFormat="1" applyFont="1">
      <alignment/>
      <protection/>
    </xf>
    <xf numFmtId="49" fontId="3" fillId="0" borderId="0" xfId="63" applyNumberFormat="1" applyFont="1">
      <alignment/>
      <protection/>
    </xf>
    <xf numFmtId="49" fontId="14" fillId="0" borderId="0" xfId="63" applyNumberFormat="1" applyFont="1" applyAlignment="1">
      <alignment horizontal="center" vertical="center" wrapText="1"/>
      <protection/>
    </xf>
    <xf numFmtId="37" fontId="137" fillId="0" borderId="0" xfId="60" applyFont="1" applyFill="1" applyBorder="1" applyAlignment="1" applyProtection="1">
      <alignment horizontal="left"/>
      <protection/>
    </xf>
    <xf numFmtId="37" fontId="138" fillId="0" borderId="0" xfId="60" applyFont="1" applyFill="1" applyBorder="1" applyAlignment="1" applyProtection="1">
      <alignment horizontal="left"/>
      <protection/>
    </xf>
    <xf numFmtId="37" fontId="137" fillId="0" borderId="25" xfId="60" applyFont="1" applyFill="1" applyBorder="1" applyAlignment="1" applyProtection="1">
      <alignment horizontal="left"/>
      <protection/>
    </xf>
    <xf numFmtId="37" fontId="137" fillId="0" borderId="0" xfId="60" applyFont="1" applyFill="1" applyBorder="1" applyAlignment="1" applyProtection="1">
      <alignment horizontal="left" vertical="center"/>
      <protection/>
    </xf>
    <xf numFmtId="37" fontId="139" fillId="0" borderId="18" xfId="60" applyFont="1" applyFill="1" applyBorder="1" applyAlignment="1" applyProtection="1">
      <alignment horizontal="center" vertical="center"/>
      <protection/>
    </xf>
    <xf numFmtId="37" fontId="139" fillId="0" borderId="18" xfId="60" applyFont="1" applyFill="1" applyBorder="1" applyAlignment="1" applyProtection="1">
      <alignment horizontal="center" vertical="center"/>
      <protection/>
    </xf>
    <xf numFmtId="37" fontId="139" fillId="0" borderId="18" xfId="60" applyFont="1" applyFill="1" applyBorder="1" applyAlignment="1" applyProtection="1">
      <alignment horizontal="center" vertical="center"/>
      <protection/>
    </xf>
    <xf numFmtId="0" fontId="38" fillId="39" borderId="156" xfId="56" applyFont="1" applyFill="1" applyBorder="1" applyAlignment="1">
      <alignment horizontal="center"/>
      <protection/>
    </xf>
    <xf numFmtId="0" fontId="38" fillId="39" borderId="157" xfId="56" applyFont="1" applyFill="1" applyBorder="1" applyAlignment="1">
      <alignment horizontal="center"/>
      <protection/>
    </xf>
    <xf numFmtId="0" fontId="140" fillId="39" borderId="18" xfId="56" applyFont="1" applyFill="1" applyBorder="1" applyAlignment="1">
      <alignment horizontal="center"/>
      <protection/>
    </xf>
    <xf numFmtId="0" fontId="140" fillId="39" borderId="17" xfId="56" applyFont="1" applyFill="1" applyBorder="1" applyAlignment="1">
      <alignment horizontal="center"/>
      <protection/>
    </xf>
    <xf numFmtId="0" fontId="39" fillId="39" borderId="18" xfId="56" applyFont="1" applyFill="1" applyBorder="1" applyAlignment="1">
      <alignment horizontal="center"/>
      <protection/>
    </xf>
    <xf numFmtId="0" fontId="39" fillId="39" borderId="17" xfId="56" applyFont="1" applyFill="1" applyBorder="1" applyAlignment="1">
      <alignment horizontal="center"/>
      <protection/>
    </xf>
    <xf numFmtId="37" fontId="141" fillId="37" borderId="158" xfId="45" applyNumberFormat="1" applyFont="1" applyFill="1" applyBorder="1" applyAlignment="1" applyProtection="1">
      <alignment horizontal="center"/>
      <protection/>
    </xf>
    <xf numFmtId="37" fontId="141" fillId="37" borderId="159" xfId="45" applyNumberFormat="1" applyFont="1" applyFill="1" applyBorder="1" applyAlignment="1" applyProtection="1">
      <alignment horizontal="center"/>
      <protection/>
    </xf>
    <xf numFmtId="37" fontId="21" fillId="40" borderId="0" xfId="45" applyNumberFormat="1" applyFont="1" applyFill="1" applyBorder="1" applyAlignment="1" applyProtection="1">
      <alignment horizontal="center"/>
      <protection/>
    </xf>
    <xf numFmtId="37" fontId="16" fillId="35" borderId="36" xfId="60" applyFont="1" applyFill="1" applyBorder="1" applyAlignment="1" applyProtection="1">
      <alignment horizontal="center" vertical="center"/>
      <protection/>
    </xf>
    <xf numFmtId="37" fontId="16" fillId="35" borderId="140" xfId="60" applyFont="1" applyFill="1" applyBorder="1" applyAlignment="1" applyProtection="1">
      <alignment horizontal="center" vertical="center"/>
      <protection/>
    </xf>
    <xf numFmtId="37" fontId="16" fillId="35" borderId="35" xfId="60" applyFont="1" applyFill="1" applyBorder="1" applyAlignment="1" applyProtection="1">
      <alignment horizontal="center" vertical="center"/>
      <protection/>
    </xf>
    <xf numFmtId="37" fontId="16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7" fillId="35" borderId="128" xfId="60" applyFont="1" applyFill="1" applyBorder="1" applyAlignment="1">
      <alignment horizontal="center" vertical="center"/>
      <protection/>
    </xf>
    <xf numFmtId="0" fontId="15" fillId="0" borderId="146" xfId="55" applyFont="1" applyBorder="1" applyAlignment="1">
      <alignment horizontal="center" vertical="center"/>
      <protection/>
    </xf>
    <xf numFmtId="37" fontId="19" fillId="35" borderId="36" xfId="60" applyFont="1" applyFill="1" applyBorder="1" applyAlignment="1">
      <alignment horizontal="center" vertical="center"/>
      <protection/>
    </xf>
    <xf numFmtId="37" fontId="19" fillId="35" borderId="140" xfId="60" applyFont="1" applyFill="1" applyBorder="1" applyAlignment="1">
      <alignment horizontal="center" vertical="center"/>
      <protection/>
    </xf>
    <xf numFmtId="37" fontId="19" fillId="35" borderId="35" xfId="60" applyFont="1" applyFill="1" applyBorder="1" applyAlignment="1">
      <alignment horizontal="center" vertical="center"/>
      <protection/>
    </xf>
    <xf numFmtId="37" fontId="19" fillId="35" borderId="18" xfId="60" applyFont="1" applyFill="1" applyBorder="1" applyAlignment="1">
      <alignment horizontal="center" vertical="center"/>
      <protection/>
    </xf>
    <xf numFmtId="37" fontId="19" fillId="35" borderId="0" xfId="60" applyFont="1" applyFill="1" applyBorder="1" applyAlignment="1">
      <alignment horizontal="center" vertical="center"/>
      <protection/>
    </xf>
    <xf numFmtId="37" fontId="19" fillId="35" borderId="17" xfId="60" applyFont="1" applyFill="1" applyBorder="1" applyAlignment="1">
      <alignment horizontal="center" vertical="center"/>
      <protection/>
    </xf>
    <xf numFmtId="37" fontId="139" fillId="0" borderId="18" xfId="60" applyFont="1" applyFill="1" applyBorder="1" applyAlignment="1" applyProtection="1">
      <alignment horizontal="center" vertical="center"/>
      <protection/>
    </xf>
    <xf numFmtId="37" fontId="142" fillId="0" borderId="18" xfId="60" applyFont="1" applyBorder="1">
      <alignment/>
      <protection/>
    </xf>
    <xf numFmtId="37" fontId="142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49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6" fillId="35" borderId="36" xfId="60" applyFont="1" applyFill="1" applyBorder="1" applyAlignment="1">
      <alignment horizontal="center" vertical="center"/>
      <protection/>
    </xf>
    <xf numFmtId="37" fontId="16" fillId="35" borderId="140" xfId="60" applyFont="1" applyFill="1" applyBorder="1" applyAlignment="1">
      <alignment horizontal="center" vertical="center"/>
      <protection/>
    </xf>
    <xf numFmtId="37" fontId="16" fillId="35" borderId="18" xfId="60" applyFont="1" applyFill="1" applyBorder="1" applyAlignment="1">
      <alignment horizontal="center" vertical="center"/>
      <protection/>
    </xf>
    <xf numFmtId="37" fontId="16" fillId="35" borderId="0" xfId="60" applyFont="1" applyFill="1" applyBorder="1" applyAlignment="1">
      <alignment horizontal="center" vertical="center"/>
      <protection/>
    </xf>
    <xf numFmtId="37" fontId="16" fillId="35" borderId="35" xfId="60" applyFont="1" applyFill="1" applyBorder="1" applyAlignment="1">
      <alignment horizontal="center" vertical="center"/>
      <protection/>
    </xf>
    <xf numFmtId="37" fontId="16" fillId="35" borderId="17" xfId="60" applyFont="1" applyFill="1" applyBorder="1" applyAlignment="1">
      <alignment horizontal="center" vertical="center"/>
      <protection/>
    </xf>
    <xf numFmtId="37" fontId="25" fillId="40" borderId="153" xfId="45" applyNumberFormat="1" applyFont="1" applyFill="1" applyBorder="1" applyAlignment="1" applyProtection="1">
      <alignment horizontal="center"/>
      <protection/>
    </xf>
    <xf numFmtId="37" fontId="25" fillId="40" borderId="160" xfId="45" applyNumberFormat="1" applyFont="1" applyFill="1" applyBorder="1" applyAlignment="1" applyProtection="1">
      <alignment horizontal="center"/>
      <protection/>
    </xf>
    <xf numFmtId="37" fontId="25" fillId="40" borderId="150" xfId="45" applyNumberFormat="1" applyFont="1" applyFill="1" applyBorder="1" applyAlignment="1" applyProtection="1">
      <alignment horizontal="center"/>
      <protection/>
    </xf>
    <xf numFmtId="0" fontId="5" fillId="35" borderId="153" xfId="63" applyFont="1" applyFill="1" applyBorder="1" applyAlignment="1">
      <alignment horizontal="center"/>
      <protection/>
    </xf>
    <xf numFmtId="0" fontId="5" fillId="35" borderId="160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61" xfId="63" applyFont="1" applyFill="1" applyBorder="1" applyAlignment="1">
      <alignment horizontal="center"/>
      <protection/>
    </xf>
    <xf numFmtId="0" fontId="5" fillId="35" borderId="150" xfId="63" applyFont="1" applyFill="1" applyBorder="1" applyAlignment="1">
      <alignment horizontal="center"/>
      <protection/>
    </xf>
    <xf numFmtId="0" fontId="19" fillId="35" borderId="162" xfId="63" applyFont="1" applyFill="1" applyBorder="1" applyAlignment="1">
      <alignment horizontal="center" vertical="center"/>
      <protection/>
    </xf>
    <xf numFmtId="0" fontId="19" fillId="35" borderId="25" xfId="63" applyFont="1" applyFill="1" applyBorder="1" applyAlignment="1">
      <alignment horizontal="center" vertical="center"/>
      <protection/>
    </xf>
    <xf numFmtId="0" fontId="19" fillId="35" borderId="161" xfId="63" applyFont="1" applyFill="1" applyBorder="1" applyAlignment="1">
      <alignment horizontal="center" vertical="center"/>
      <protection/>
    </xf>
    <xf numFmtId="0" fontId="16" fillId="35" borderId="163" xfId="63" applyFont="1" applyFill="1" applyBorder="1" applyAlignment="1">
      <alignment horizontal="center" vertical="center"/>
      <protection/>
    </xf>
    <xf numFmtId="0" fontId="16" fillId="35" borderId="20" xfId="63" applyFont="1" applyFill="1" applyBorder="1" applyAlignment="1">
      <alignment horizontal="center" vertical="center"/>
      <protection/>
    </xf>
    <xf numFmtId="0" fontId="16" fillId="35" borderId="164" xfId="63" applyFont="1" applyFill="1" applyBorder="1" applyAlignment="1">
      <alignment horizontal="center" vertical="center"/>
      <protection/>
    </xf>
    <xf numFmtId="49" fontId="13" fillId="35" borderId="153" xfId="63" applyNumberFormat="1" applyFont="1" applyFill="1" applyBorder="1" applyAlignment="1">
      <alignment horizontal="center" vertical="center" wrapText="1"/>
      <protection/>
    </xf>
    <xf numFmtId="49" fontId="13" fillId="35" borderId="160" xfId="63" applyNumberFormat="1" applyFont="1" applyFill="1" applyBorder="1" applyAlignment="1">
      <alignment horizontal="center" vertical="center" wrapText="1"/>
      <protection/>
    </xf>
    <xf numFmtId="49" fontId="13" fillId="35" borderId="165" xfId="63" applyNumberFormat="1" applyFont="1" applyFill="1" applyBorder="1" applyAlignment="1">
      <alignment horizontal="center" vertical="center" wrapText="1"/>
      <protection/>
    </xf>
    <xf numFmtId="0" fontId="13" fillId="35" borderId="160" xfId="63" applyNumberFormat="1" applyFont="1" applyFill="1" applyBorder="1" applyAlignment="1">
      <alignment horizontal="center" vertical="center" wrapText="1"/>
      <protection/>
    </xf>
    <xf numFmtId="0" fontId="13" fillId="35" borderId="165" xfId="63" applyNumberFormat="1" applyFont="1" applyFill="1" applyBorder="1" applyAlignment="1">
      <alignment horizontal="center" vertical="center" wrapText="1"/>
      <protection/>
    </xf>
    <xf numFmtId="1" fontId="12" fillId="35" borderId="162" xfId="63" applyNumberFormat="1" applyFont="1" applyFill="1" applyBorder="1" applyAlignment="1">
      <alignment horizontal="center" vertical="center" wrapText="1"/>
      <protection/>
    </xf>
    <xf numFmtId="1" fontId="12" fillId="35" borderId="166" xfId="63" applyNumberFormat="1" applyFont="1" applyFill="1" applyBorder="1" applyAlignment="1">
      <alignment horizontal="center" vertical="center" wrapText="1"/>
      <protection/>
    </xf>
    <xf numFmtId="1" fontId="12" fillId="35" borderId="163" xfId="63" applyNumberFormat="1" applyFont="1" applyFill="1" applyBorder="1" applyAlignment="1">
      <alignment horizontal="center" vertical="center" wrapText="1"/>
      <protection/>
    </xf>
    <xf numFmtId="49" fontId="5" fillId="35" borderId="167" xfId="63" applyNumberFormat="1" applyFont="1" applyFill="1" applyBorder="1" applyAlignment="1">
      <alignment horizontal="center" vertical="center" wrapText="1"/>
      <protection/>
    </xf>
    <xf numFmtId="49" fontId="5" fillId="35" borderId="168" xfId="63" applyNumberFormat="1" applyFont="1" applyFill="1" applyBorder="1" applyAlignment="1">
      <alignment horizontal="center" vertical="center" wrapText="1"/>
      <protection/>
    </xf>
    <xf numFmtId="49" fontId="5" fillId="35" borderId="169" xfId="63" applyNumberFormat="1" applyFont="1" applyFill="1" applyBorder="1" applyAlignment="1">
      <alignment horizontal="center" vertical="center" wrapText="1"/>
      <protection/>
    </xf>
    <xf numFmtId="49" fontId="5" fillId="35" borderId="170" xfId="63" applyNumberFormat="1" applyFont="1" applyFill="1" applyBorder="1" applyAlignment="1">
      <alignment horizontal="center" vertical="center" wrapText="1"/>
      <protection/>
    </xf>
    <xf numFmtId="49" fontId="12" fillId="35" borderId="153" xfId="63" applyNumberFormat="1" applyFont="1" applyFill="1" applyBorder="1" applyAlignment="1">
      <alignment horizontal="center" vertical="center" wrapText="1"/>
      <protection/>
    </xf>
    <xf numFmtId="49" fontId="12" fillId="35" borderId="160" xfId="63" applyNumberFormat="1" applyFont="1" applyFill="1" applyBorder="1" applyAlignment="1">
      <alignment horizontal="center" vertical="center" wrapText="1"/>
      <protection/>
    </xf>
    <xf numFmtId="49" fontId="12" fillId="35" borderId="165" xfId="63" applyNumberFormat="1" applyFont="1" applyFill="1" applyBorder="1" applyAlignment="1">
      <alignment horizontal="center" vertical="center" wrapText="1"/>
      <protection/>
    </xf>
    <xf numFmtId="1" fontId="5" fillId="35" borderId="162" xfId="63" applyNumberFormat="1" applyFont="1" applyFill="1" applyBorder="1" applyAlignment="1">
      <alignment horizontal="center" vertical="center" wrapText="1"/>
      <protection/>
    </xf>
    <xf numFmtId="1" fontId="5" fillId="35" borderId="166" xfId="63" applyNumberFormat="1" applyFont="1" applyFill="1" applyBorder="1" applyAlignment="1">
      <alignment horizontal="center" vertical="center" wrapText="1"/>
      <protection/>
    </xf>
    <xf numFmtId="1" fontId="5" fillId="35" borderId="163" xfId="63" applyNumberFormat="1" applyFont="1" applyFill="1" applyBorder="1" applyAlignment="1">
      <alignment horizontal="center" vertical="center" wrapText="1"/>
      <protection/>
    </xf>
    <xf numFmtId="49" fontId="16" fillId="35" borderId="165" xfId="57" applyNumberFormat="1" applyFont="1" applyFill="1" applyBorder="1" applyAlignment="1">
      <alignment horizontal="center" vertical="center" wrapText="1"/>
      <protection/>
    </xf>
    <xf numFmtId="49" fontId="16" fillId="35" borderId="43" xfId="57" applyNumberFormat="1" applyFont="1" applyFill="1" applyBorder="1" applyAlignment="1">
      <alignment horizontal="center" vertical="center" wrapText="1"/>
      <protection/>
    </xf>
    <xf numFmtId="1" fontId="16" fillId="35" borderId="171" xfId="57" applyNumberFormat="1" applyFont="1" applyFill="1" applyBorder="1" applyAlignment="1">
      <alignment horizontal="center" vertical="center" wrapText="1"/>
      <protection/>
    </xf>
    <xf numFmtId="1" fontId="16" fillId="35" borderId="172" xfId="57" applyNumberFormat="1" applyFont="1" applyFill="1" applyBorder="1" applyAlignment="1">
      <alignment horizontal="center" vertical="center" wrapText="1"/>
      <protection/>
    </xf>
    <xf numFmtId="0" fontId="28" fillId="35" borderId="46" xfId="57" applyFont="1" applyFill="1" applyBorder="1" applyAlignment="1">
      <alignment horizontal="center" vertical="center" wrapText="1"/>
      <protection/>
    </xf>
    <xf numFmtId="0" fontId="17" fillId="35" borderId="106" xfId="57" applyFont="1" applyFill="1" applyBorder="1" applyAlignment="1">
      <alignment horizontal="center"/>
      <protection/>
    </xf>
    <xf numFmtId="0" fontId="17" fillId="35" borderId="173" xfId="57" applyFont="1" applyFill="1" applyBorder="1" applyAlignment="1">
      <alignment horizontal="center"/>
      <protection/>
    </xf>
    <xf numFmtId="0" fontId="17" fillId="35" borderId="155" xfId="57" applyFont="1" applyFill="1" applyBorder="1" applyAlignment="1">
      <alignment horizontal="center"/>
      <protection/>
    </xf>
    <xf numFmtId="0" fontId="17" fillId="35" borderId="174" xfId="57" applyFont="1" applyFill="1" applyBorder="1" applyAlignment="1">
      <alignment horizontal="center"/>
      <protection/>
    </xf>
    <xf numFmtId="0" fontId="17" fillId="35" borderId="175" xfId="57" applyFont="1" applyFill="1" applyBorder="1" applyAlignment="1">
      <alignment horizontal="center"/>
      <protection/>
    </xf>
    <xf numFmtId="49" fontId="16" fillId="35" borderId="176" xfId="57" applyNumberFormat="1" applyFont="1" applyFill="1" applyBorder="1" applyAlignment="1">
      <alignment horizontal="center" vertical="center" wrapText="1"/>
      <protection/>
    </xf>
    <xf numFmtId="0" fontId="29" fillId="0" borderId="147" xfId="57" applyFont="1" applyBorder="1" applyAlignment="1">
      <alignment horizontal="center" vertical="center" wrapText="1"/>
      <protection/>
    </xf>
    <xf numFmtId="49" fontId="16" fillId="35" borderId="45" xfId="57" applyNumberFormat="1" applyFont="1" applyFill="1" applyBorder="1" applyAlignment="1">
      <alignment horizontal="center" vertical="center" wrapText="1"/>
      <protection/>
    </xf>
    <xf numFmtId="49" fontId="16" fillId="35" borderId="177" xfId="57" applyNumberFormat="1" applyFont="1" applyFill="1" applyBorder="1" applyAlignment="1">
      <alignment horizontal="center" vertical="center" wrapText="1"/>
      <protection/>
    </xf>
    <xf numFmtId="37" fontId="32" fillId="40" borderId="153" xfId="46" applyNumberFormat="1" applyFont="1" applyFill="1" applyBorder="1" applyAlignment="1">
      <alignment horizontal="center"/>
    </xf>
    <xf numFmtId="37" fontId="32" fillId="40" borderId="150" xfId="46" applyNumberFormat="1" applyFont="1" applyFill="1" applyBorder="1" applyAlignment="1">
      <alignment horizontal="center"/>
    </xf>
    <xf numFmtId="0" fontId="19" fillId="35" borderId="36" xfId="57" applyFont="1" applyFill="1" applyBorder="1" applyAlignment="1">
      <alignment horizontal="center" vertical="center"/>
      <protection/>
    </xf>
    <xf numFmtId="0" fontId="19" fillId="35" borderId="140" xfId="57" applyFont="1" applyFill="1" applyBorder="1" applyAlignment="1">
      <alignment horizontal="center" vertical="center"/>
      <protection/>
    </xf>
    <xf numFmtId="0" fontId="19" fillId="35" borderId="35" xfId="57" applyFont="1" applyFill="1" applyBorder="1" applyAlignment="1">
      <alignment horizontal="center" vertical="center"/>
      <protection/>
    </xf>
    <xf numFmtId="1" fontId="13" fillId="35" borderId="178" xfId="57" applyNumberFormat="1" applyFont="1" applyFill="1" applyBorder="1" applyAlignment="1">
      <alignment horizontal="center" vertical="center" wrapText="1"/>
      <protection/>
    </xf>
    <xf numFmtId="0" fontId="14" fillId="35" borderId="61" xfId="57" applyFont="1" applyFill="1" applyBorder="1" applyAlignment="1">
      <alignment vertical="center"/>
      <protection/>
    </xf>
    <xf numFmtId="0" fontId="14" fillId="35" borderId="179" xfId="57" applyFont="1" applyFill="1" applyBorder="1" applyAlignment="1">
      <alignment vertical="center"/>
      <protection/>
    </xf>
    <xf numFmtId="0" fontId="14" fillId="35" borderId="53" xfId="57" applyFont="1" applyFill="1" applyBorder="1" applyAlignment="1">
      <alignment vertical="center"/>
      <protection/>
    </xf>
    <xf numFmtId="49" fontId="13" fillId="35" borderId="180" xfId="57" applyNumberFormat="1" applyFont="1" applyFill="1" applyBorder="1" applyAlignment="1">
      <alignment horizontal="center" vertical="center" wrapText="1"/>
      <protection/>
    </xf>
    <xf numFmtId="49" fontId="13" fillId="35" borderId="181" xfId="57" applyNumberFormat="1" applyFont="1" applyFill="1" applyBorder="1" applyAlignment="1">
      <alignment horizontal="center" vertical="center" wrapText="1"/>
      <protection/>
    </xf>
    <xf numFmtId="49" fontId="13" fillId="35" borderId="182" xfId="57" applyNumberFormat="1" applyFont="1" applyFill="1" applyBorder="1" applyAlignment="1">
      <alignment horizontal="center" vertical="center" wrapText="1"/>
      <protection/>
    </xf>
    <xf numFmtId="49" fontId="13" fillId="35" borderId="133" xfId="57" applyNumberFormat="1" applyFont="1" applyFill="1" applyBorder="1" applyAlignment="1">
      <alignment horizontal="center" vertical="center" wrapText="1"/>
      <protection/>
    </xf>
    <xf numFmtId="49" fontId="13" fillId="35" borderId="183" xfId="57" applyNumberFormat="1" applyFont="1" applyFill="1" applyBorder="1" applyAlignment="1">
      <alignment horizontal="center" vertical="center" wrapText="1"/>
      <protection/>
    </xf>
    <xf numFmtId="0" fontId="16" fillId="35" borderId="14" xfId="57" applyFont="1" applyFill="1" applyBorder="1" applyAlignment="1">
      <alignment horizontal="center" vertical="center"/>
      <protection/>
    </xf>
    <xf numFmtId="0" fontId="16" fillId="35" borderId="11" xfId="57" applyFont="1" applyFill="1" applyBorder="1" applyAlignment="1">
      <alignment horizontal="center" vertical="center"/>
      <protection/>
    </xf>
    <xf numFmtId="0" fontId="16" fillId="35" borderId="13" xfId="57" applyFont="1" applyFill="1" applyBorder="1" applyAlignment="1">
      <alignment horizontal="center" vertical="center"/>
      <protection/>
    </xf>
    <xf numFmtId="49" fontId="13" fillId="35" borderId="184" xfId="57" applyNumberFormat="1" applyFont="1" applyFill="1" applyBorder="1" applyAlignment="1">
      <alignment horizontal="center" vertical="center" wrapText="1"/>
      <protection/>
    </xf>
    <xf numFmtId="49" fontId="13" fillId="35" borderId="185" xfId="57" applyNumberFormat="1" applyFont="1" applyFill="1" applyBorder="1" applyAlignment="1">
      <alignment horizontal="center" vertical="center" wrapText="1"/>
      <protection/>
    </xf>
    <xf numFmtId="0" fontId="34" fillId="35" borderId="18" xfId="57" applyFont="1" applyFill="1" applyBorder="1" applyAlignment="1">
      <alignment horizontal="center" vertical="center"/>
      <protection/>
    </xf>
    <xf numFmtId="0" fontId="34" fillId="35" borderId="0" xfId="57" applyFont="1" applyFill="1" applyBorder="1" applyAlignment="1">
      <alignment horizontal="center" vertical="center"/>
      <protection/>
    </xf>
    <xf numFmtId="0" fontId="34" fillId="35" borderId="17" xfId="57" applyFont="1" applyFill="1" applyBorder="1" applyAlignment="1">
      <alignment horizontal="center" vertical="center"/>
      <protection/>
    </xf>
    <xf numFmtId="1" fontId="13" fillId="35" borderId="162" xfId="63" applyNumberFormat="1" applyFont="1" applyFill="1" applyBorder="1" applyAlignment="1">
      <alignment horizontal="center" vertical="center" wrapText="1"/>
      <protection/>
    </xf>
    <xf numFmtId="1" fontId="13" fillId="35" borderId="166" xfId="63" applyNumberFormat="1" applyFont="1" applyFill="1" applyBorder="1" applyAlignment="1">
      <alignment horizontal="center" vertical="center" wrapText="1"/>
      <protection/>
    </xf>
    <xf numFmtId="1" fontId="13" fillId="35" borderId="163" xfId="63" applyNumberFormat="1" applyFont="1" applyFill="1" applyBorder="1" applyAlignment="1">
      <alignment horizontal="center" vertical="center" wrapText="1"/>
      <protection/>
    </xf>
    <xf numFmtId="0" fontId="34" fillId="35" borderId="23" xfId="64" applyFont="1" applyFill="1" applyBorder="1" applyAlignment="1">
      <alignment horizontal="center" vertical="center"/>
      <protection/>
    </xf>
    <xf numFmtId="0" fontId="34" fillId="35" borderId="20" xfId="64" applyFont="1" applyFill="1" applyBorder="1" applyAlignment="1">
      <alignment horizontal="center" vertical="center"/>
      <protection/>
    </xf>
    <xf numFmtId="0" fontId="34" fillId="35" borderId="22" xfId="64" applyFont="1" applyFill="1" applyBorder="1" applyAlignment="1">
      <alignment horizontal="center" vertical="center"/>
      <protection/>
    </xf>
    <xf numFmtId="0" fontId="12" fillId="35" borderId="153" xfId="63" applyFont="1" applyFill="1" applyBorder="1" applyAlignment="1">
      <alignment horizontal="center"/>
      <protection/>
    </xf>
    <xf numFmtId="0" fontId="12" fillId="35" borderId="160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61" xfId="63" applyFont="1" applyFill="1" applyBorder="1" applyAlignment="1">
      <alignment horizontal="center"/>
      <protection/>
    </xf>
    <xf numFmtId="0" fontId="12" fillId="35" borderId="150" xfId="63" applyFont="1" applyFill="1" applyBorder="1" applyAlignment="1">
      <alignment horizontal="center"/>
      <protection/>
    </xf>
    <xf numFmtId="0" fontId="34" fillId="35" borderId="36" xfId="64" applyFont="1" applyFill="1" applyBorder="1" applyAlignment="1">
      <alignment horizontal="center" vertical="center"/>
      <protection/>
    </xf>
    <xf numFmtId="0" fontId="34" fillId="35" borderId="140" xfId="64" applyFont="1" applyFill="1" applyBorder="1" applyAlignment="1">
      <alignment horizontal="center" vertical="center"/>
      <protection/>
    </xf>
    <xf numFmtId="0" fontId="34" fillId="35" borderId="35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5" fillId="40" borderId="153" xfId="45" applyNumberFormat="1" applyFont="1" applyFill="1" applyBorder="1" applyAlignment="1" applyProtection="1">
      <alignment horizontal="center"/>
      <protection/>
    </xf>
    <xf numFmtId="37" fontId="35" fillId="40" borderId="160" xfId="45" applyNumberFormat="1" applyFont="1" applyFill="1" applyBorder="1" applyAlignment="1" applyProtection="1">
      <alignment horizontal="center"/>
      <protection/>
    </xf>
    <xf numFmtId="37" fontId="35" fillId="40" borderId="150" xfId="45" applyNumberFormat="1" applyFont="1" applyFill="1" applyBorder="1" applyAlignment="1" applyProtection="1">
      <alignment horizontal="center"/>
      <protection/>
    </xf>
    <xf numFmtId="0" fontId="13" fillId="35" borderId="153" xfId="63" applyFont="1" applyFill="1" applyBorder="1" applyAlignment="1">
      <alignment horizontal="center" vertical="center"/>
      <protection/>
    </xf>
    <xf numFmtId="0" fontId="13" fillId="35" borderId="160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61" xfId="63" applyFont="1" applyFill="1" applyBorder="1" applyAlignment="1">
      <alignment horizontal="center" vertical="center"/>
      <protection/>
    </xf>
    <xf numFmtId="0" fontId="13" fillId="35" borderId="150" xfId="63" applyFont="1" applyFill="1" applyBorder="1" applyAlignment="1">
      <alignment horizontal="center" vertical="center"/>
      <protection/>
    </xf>
    <xf numFmtId="49" fontId="13" fillId="35" borderId="91" xfId="57" applyNumberFormat="1" applyFont="1" applyFill="1" applyBorder="1" applyAlignment="1">
      <alignment horizontal="center" vertical="center" wrapText="1"/>
      <protection/>
    </xf>
    <xf numFmtId="49" fontId="13" fillId="35" borderId="186" xfId="57" applyNumberFormat="1" applyFont="1" applyFill="1" applyBorder="1" applyAlignment="1">
      <alignment horizontal="center" vertical="center" wrapText="1"/>
      <protection/>
    </xf>
    <xf numFmtId="1" fontId="12" fillId="35" borderId="64" xfId="57" applyNumberFormat="1" applyFont="1" applyFill="1" applyBorder="1" applyAlignment="1">
      <alignment horizontal="center" vertical="center" wrapText="1"/>
      <protection/>
    </xf>
    <xf numFmtId="1" fontId="12" fillId="35" borderId="131" xfId="57" applyNumberFormat="1" applyFont="1" applyFill="1" applyBorder="1" applyAlignment="1">
      <alignment horizontal="center" vertical="center" wrapText="1"/>
      <protection/>
    </xf>
    <xf numFmtId="0" fontId="6" fillId="35" borderId="48" xfId="57" applyFont="1" applyFill="1" applyBorder="1" applyAlignment="1">
      <alignment horizontal="center" vertical="center" wrapText="1"/>
      <protection/>
    </xf>
    <xf numFmtId="1" fontId="12" fillId="35" borderId="92" xfId="57" applyNumberFormat="1" applyFont="1" applyFill="1" applyBorder="1" applyAlignment="1">
      <alignment horizontal="center" vertical="center" wrapText="1"/>
      <protection/>
    </xf>
    <xf numFmtId="1" fontId="12" fillId="35" borderId="122" xfId="57" applyNumberFormat="1" applyFont="1" applyFill="1" applyBorder="1" applyAlignment="1">
      <alignment horizontal="center" vertical="center" wrapText="1"/>
      <protection/>
    </xf>
    <xf numFmtId="0" fontId="6" fillId="35" borderId="187" xfId="57" applyFont="1" applyFill="1" applyBorder="1" applyAlignment="1">
      <alignment horizontal="center" vertical="center" wrapText="1"/>
      <protection/>
    </xf>
    <xf numFmtId="0" fontId="13" fillId="35" borderId="106" xfId="57" applyFont="1" applyFill="1" applyBorder="1" applyAlignment="1">
      <alignment horizontal="center"/>
      <protection/>
    </xf>
    <xf numFmtId="0" fontId="13" fillId="35" borderId="173" xfId="57" applyFont="1" applyFill="1" applyBorder="1" applyAlignment="1">
      <alignment horizontal="center"/>
      <protection/>
    </xf>
    <xf numFmtId="0" fontId="13" fillId="35" borderId="155" xfId="57" applyFont="1" applyFill="1" applyBorder="1" applyAlignment="1">
      <alignment horizontal="center"/>
      <protection/>
    </xf>
    <xf numFmtId="0" fontId="13" fillId="35" borderId="107" xfId="57" applyFont="1" applyFill="1" applyBorder="1" applyAlignment="1">
      <alignment horizontal="center"/>
      <protection/>
    </xf>
    <xf numFmtId="0" fontId="13" fillId="35" borderId="174" xfId="57" applyFont="1" applyFill="1" applyBorder="1" applyAlignment="1">
      <alignment horizontal="center"/>
      <protection/>
    </xf>
    <xf numFmtId="49" fontId="16" fillId="35" borderId="188" xfId="57" applyNumberFormat="1" applyFont="1" applyFill="1" applyBorder="1" applyAlignment="1">
      <alignment horizontal="center" vertical="center" wrapText="1"/>
      <protection/>
    </xf>
    <xf numFmtId="0" fontId="29" fillId="0" borderId="189" xfId="57" applyFont="1" applyBorder="1" applyAlignment="1">
      <alignment horizontal="center" vertical="center" wrapText="1"/>
      <protection/>
    </xf>
    <xf numFmtId="0" fontId="34" fillId="35" borderId="36" xfId="57" applyFont="1" applyFill="1" applyBorder="1" applyAlignment="1">
      <alignment horizontal="center" vertical="center"/>
      <protection/>
    </xf>
    <xf numFmtId="0" fontId="34" fillId="35" borderId="140" xfId="57" applyFont="1" applyFill="1" applyBorder="1" applyAlignment="1">
      <alignment horizontal="center" vertical="center"/>
      <protection/>
    </xf>
    <xf numFmtId="0" fontId="34" fillId="35" borderId="35" xfId="57" applyFont="1" applyFill="1" applyBorder="1" applyAlignment="1">
      <alignment horizontal="center" vertical="center"/>
      <protection/>
    </xf>
    <xf numFmtId="1" fontId="13" fillId="35" borderId="88" xfId="57" applyNumberFormat="1" applyFont="1" applyFill="1" applyBorder="1" applyAlignment="1">
      <alignment horizontal="center" vertical="center" wrapText="1"/>
      <protection/>
    </xf>
    <xf numFmtId="1" fontId="13" fillId="35" borderId="103" xfId="57" applyNumberFormat="1" applyFont="1" applyFill="1" applyBorder="1" applyAlignment="1">
      <alignment horizontal="center" vertical="center" wrapText="1"/>
      <protection/>
    </xf>
    <xf numFmtId="0" fontId="14" fillId="35" borderId="132" xfId="57" applyFont="1" applyFill="1" applyBorder="1" applyAlignment="1">
      <alignment horizontal="center" vertical="center" wrapText="1"/>
      <protection/>
    </xf>
    <xf numFmtId="49" fontId="13" fillId="35" borderId="190" xfId="57" applyNumberFormat="1" applyFont="1" applyFill="1" applyBorder="1" applyAlignment="1">
      <alignment horizontal="center" vertical="center" wrapText="1"/>
      <protection/>
    </xf>
    <xf numFmtId="49" fontId="13" fillId="35" borderId="134" xfId="57" applyNumberFormat="1" applyFont="1" applyFill="1" applyBorder="1" applyAlignment="1">
      <alignment horizontal="center" vertical="center" wrapText="1"/>
      <protection/>
    </xf>
    <xf numFmtId="49" fontId="13" fillId="35" borderId="191" xfId="57" applyNumberFormat="1" applyFont="1" applyFill="1" applyBorder="1" applyAlignment="1">
      <alignment horizontal="center" vertical="center" wrapText="1"/>
      <protection/>
    </xf>
    <xf numFmtId="0" fontId="16" fillId="35" borderId="18" xfId="57" applyFont="1" applyFill="1" applyBorder="1" applyAlignment="1">
      <alignment horizontal="center" vertical="center"/>
      <protection/>
    </xf>
    <xf numFmtId="0" fontId="16" fillId="35" borderId="0" xfId="57" applyFont="1" applyFill="1" applyBorder="1" applyAlignment="1">
      <alignment horizontal="center" vertical="center"/>
      <protection/>
    </xf>
    <xf numFmtId="0" fontId="16" fillId="35" borderId="17" xfId="57" applyFont="1" applyFill="1" applyBorder="1" applyAlignment="1">
      <alignment horizontal="center" vertical="center"/>
      <protection/>
    </xf>
    <xf numFmtId="1" fontId="17" fillId="35" borderId="178" xfId="57" applyNumberFormat="1" applyFont="1" applyFill="1" applyBorder="1" applyAlignment="1">
      <alignment horizontal="center" vertical="center" wrapText="1"/>
      <protection/>
    </xf>
    <xf numFmtId="0" fontId="30" fillId="35" borderId="61" xfId="57" applyFont="1" applyFill="1" applyBorder="1" applyAlignment="1">
      <alignment vertical="center"/>
      <protection/>
    </xf>
    <xf numFmtId="0" fontId="30" fillId="35" borderId="179" xfId="57" applyFont="1" applyFill="1" applyBorder="1" applyAlignment="1">
      <alignment vertical="center"/>
      <protection/>
    </xf>
    <xf numFmtId="0" fontId="30" fillId="35" borderId="53" xfId="57" applyFont="1" applyFill="1" applyBorder="1" applyAlignment="1">
      <alignment vertical="center"/>
      <protection/>
    </xf>
    <xf numFmtId="49" fontId="16" fillId="35" borderId="192" xfId="57" applyNumberFormat="1" applyFont="1" applyFill="1" applyBorder="1" applyAlignment="1">
      <alignment horizontal="center" vertical="center" wrapText="1"/>
      <protection/>
    </xf>
    <xf numFmtId="1" fontId="16" fillId="35" borderId="178" xfId="57" applyNumberFormat="1" applyFont="1" applyFill="1" applyBorder="1" applyAlignment="1">
      <alignment horizontal="center" vertical="center" wrapText="1"/>
      <protection/>
    </xf>
    <xf numFmtId="0" fontId="28" fillId="35" borderId="61" xfId="57" applyFont="1" applyFill="1" applyBorder="1" applyAlignment="1">
      <alignment vertical="center"/>
      <protection/>
    </xf>
    <xf numFmtId="0" fontId="28" fillId="35" borderId="179" xfId="57" applyFont="1" applyFill="1" applyBorder="1" applyAlignment="1">
      <alignment vertical="center"/>
      <protection/>
    </xf>
    <xf numFmtId="0" fontId="28" fillId="35" borderId="53" xfId="57" applyFont="1" applyFill="1" applyBorder="1" applyAlignment="1">
      <alignment vertical="center"/>
      <protection/>
    </xf>
    <xf numFmtId="49" fontId="16" fillId="35" borderId="91" xfId="57" applyNumberFormat="1" applyFont="1" applyFill="1" applyBorder="1" applyAlignment="1">
      <alignment horizontal="center" vertical="center" wrapText="1"/>
      <protection/>
    </xf>
    <xf numFmtId="49" fontId="16" fillId="35" borderId="186" xfId="57" applyNumberFormat="1" applyFont="1" applyFill="1" applyBorder="1" applyAlignment="1">
      <alignment horizontal="center" vertical="center" wrapText="1"/>
      <protection/>
    </xf>
    <xf numFmtId="49" fontId="16" fillId="35" borderId="193" xfId="57" applyNumberFormat="1" applyFont="1" applyFill="1" applyBorder="1" applyAlignment="1">
      <alignment horizontal="center" vertical="center" wrapText="1"/>
      <protection/>
    </xf>
    <xf numFmtId="49" fontId="16" fillId="35" borderId="160" xfId="57" applyNumberFormat="1" applyFont="1" applyFill="1" applyBorder="1" applyAlignment="1">
      <alignment horizontal="center" vertical="center" wrapText="1"/>
      <protection/>
    </xf>
    <xf numFmtId="49" fontId="16" fillId="35" borderId="150" xfId="57" applyNumberFormat="1" applyFont="1" applyFill="1" applyBorder="1" applyAlignment="1">
      <alignment horizontal="center" vertical="center" wrapText="1"/>
      <protection/>
    </xf>
    <xf numFmtId="37" fontId="45" fillId="40" borderId="153" xfId="46" applyNumberFormat="1" applyFont="1" applyFill="1" applyBorder="1" applyAlignment="1">
      <alignment horizontal="center"/>
    </xf>
    <xf numFmtId="37" fontId="45" fillId="40" borderId="150" xfId="46" applyNumberFormat="1" applyFont="1" applyFill="1" applyBorder="1" applyAlignment="1">
      <alignment horizontal="center"/>
    </xf>
    <xf numFmtId="49" fontId="16" fillId="35" borderId="153" xfId="57" applyNumberFormat="1" applyFont="1" applyFill="1" applyBorder="1" applyAlignment="1">
      <alignment horizontal="center" vertical="center" wrapText="1"/>
      <protection/>
    </xf>
    <xf numFmtId="49" fontId="13" fillId="35" borderId="194" xfId="57" applyNumberFormat="1" applyFont="1" applyFill="1" applyBorder="1" applyAlignment="1">
      <alignment horizontal="center" vertical="center" wrapText="1"/>
      <protection/>
    </xf>
    <xf numFmtId="1" fontId="16" fillId="35" borderId="195" xfId="57" applyNumberFormat="1" applyFont="1" applyFill="1" applyBorder="1" applyAlignment="1">
      <alignment horizontal="center" vertical="center" wrapText="1"/>
      <protection/>
    </xf>
    <xf numFmtId="1" fontId="16" fillId="35" borderId="196" xfId="57" applyNumberFormat="1" applyFont="1" applyFill="1" applyBorder="1" applyAlignment="1">
      <alignment horizontal="center" vertical="center" wrapText="1"/>
      <protection/>
    </xf>
    <xf numFmtId="49" fontId="16" fillId="35" borderId="147" xfId="57" applyNumberFormat="1" applyFont="1" applyFill="1" applyBorder="1" applyAlignment="1">
      <alignment horizontal="center" vertical="center" wrapText="1"/>
      <protection/>
    </xf>
    <xf numFmtId="1" fontId="16" fillId="35" borderId="197" xfId="57" applyNumberFormat="1" applyFont="1" applyFill="1" applyBorder="1" applyAlignment="1">
      <alignment horizontal="center" vertical="center" wrapText="1"/>
      <protection/>
    </xf>
    <xf numFmtId="1" fontId="16" fillId="35" borderId="123" xfId="57" applyNumberFormat="1" applyFont="1" applyFill="1" applyBorder="1" applyAlignment="1">
      <alignment horizontal="center" vertical="center" wrapText="1"/>
      <protection/>
    </xf>
    <xf numFmtId="1" fontId="16" fillId="35" borderId="198" xfId="57" applyNumberFormat="1" applyFont="1" applyFill="1" applyBorder="1" applyAlignment="1">
      <alignment horizontal="center" vertical="center" wrapText="1"/>
      <protection/>
    </xf>
    <xf numFmtId="0" fontId="17" fillId="35" borderId="199" xfId="57" applyFont="1" applyFill="1" applyBorder="1" applyAlignment="1">
      <alignment horizontal="center"/>
      <protection/>
    </xf>
    <xf numFmtId="0" fontId="17" fillId="35" borderId="105" xfId="57" applyFont="1" applyFill="1" applyBorder="1" applyAlignment="1">
      <alignment horizontal="center"/>
      <protection/>
    </xf>
    <xf numFmtId="0" fontId="17" fillId="35" borderId="200" xfId="57" applyFont="1" applyFill="1" applyBorder="1" applyAlignment="1">
      <alignment horizontal="center"/>
      <protection/>
    </xf>
    <xf numFmtId="0" fontId="17" fillId="35" borderId="201" xfId="57" applyFont="1" applyFill="1" applyBorder="1" applyAlignment="1">
      <alignment horizontal="center"/>
      <protection/>
    </xf>
    <xf numFmtId="0" fontId="3" fillId="0" borderId="202" xfId="63" applyNumberFormat="1" applyFont="1" applyBorder="1" quotePrefix="1">
      <alignment/>
      <protection/>
    </xf>
    <xf numFmtId="3" fontId="3" fillId="0" borderId="203" xfId="63" applyNumberFormat="1" applyFont="1" applyBorder="1">
      <alignment/>
      <protection/>
    </xf>
    <xf numFmtId="3" fontId="3" fillId="0" borderId="204" xfId="63" applyNumberFormat="1" applyFont="1" applyBorder="1">
      <alignment/>
      <protection/>
    </xf>
    <xf numFmtId="10" fontId="3" fillId="0" borderId="205" xfId="63" applyNumberFormat="1" applyFont="1" applyBorder="1">
      <alignment/>
      <protection/>
    </xf>
    <xf numFmtId="2" fontId="3" fillId="0" borderId="206" xfId="63" applyNumberFormat="1" applyFont="1" applyBorder="1" applyAlignment="1">
      <alignment horizontal="right"/>
      <protection/>
    </xf>
    <xf numFmtId="2" fontId="3" fillId="0" borderId="206" xfId="63" applyNumberFormat="1" applyFont="1" applyBorder="1">
      <alignment/>
      <protection/>
    </xf>
    <xf numFmtId="0" fontId="3" fillId="0" borderId="207" xfId="63" applyNumberFormat="1" applyFont="1" applyBorder="1" quotePrefix="1">
      <alignment/>
      <protection/>
    </xf>
    <xf numFmtId="3" fontId="3" fillId="0" borderId="208" xfId="63" applyNumberFormat="1" applyFont="1" applyBorder="1">
      <alignment/>
      <protection/>
    </xf>
    <xf numFmtId="3" fontId="3" fillId="0" borderId="209" xfId="63" applyNumberFormat="1" applyFont="1" applyBorder="1">
      <alignment/>
      <protection/>
    </xf>
    <xf numFmtId="10" fontId="3" fillId="0" borderId="210" xfId="63" applyNumberFormat="1" applyFont="1" applyBorder="1">
      <alignment/>
      <protection/>
    </xf>
    <xf numFmtId="2" fontId="3" fillId="0" borderId="211" xfId="63" applyNumberFormat="1" applyFont="1" applyBorder="1" applyAlignment="1">
      <alignment horizontal="right"/>
      <protection/>
    </xf>
    <xf numFmtId="2" fontId="3" fillId="0" borderId="211" xfId="63" applyNumberFormat="1" applyFont="1" applyBorder="1">
      <alignment/>
      <protection/>
    </xf>
    <xf numFmtId="0" fontId="3" fillId="0" borderId="212" xfId="63" applyNumberFormat="1" applyFont="1" applyBorder="1" quotePrefix="1">
      <alignment/>
      <protection/>
    </xf>
    <xf numFmtId="3" fontId="3" fillId="0" borderId="213" xfId="63" applyNumberFormat="1" applyFont="1" applyBorder="1">
      <alignment/>
      <protection/>
    </xf>
    <xf numFmtId="3" fontId="3" fillId="0" borderId="214" xfId="63" applyNumberFormat="1" applyFont="1" applyBorder="1">
      <alignment/>
      <protection/>
    </xf>
    <xf numFmtId="10" fontId="3" fillId="0" borderId="215" xfId="63" applyNumberFormat="1" applyFont="1" applyBorder="1">
      <alignment/>
      <protection/>
    </xf>
    <xf numFmtId="2" fontId="3" fillId="0" borderId="216" xfId="63" applyNumberFormat="1" applyFont="1" applyBorder="1" applyAlignment="1">
      <alignment horizontal="right"/>
      <protection/>
    </xf>
    <xf numFmtId="2" fontId="3" fillId="0" borderId="216" xfId="63" applyNumberFormat="1" applyFont="1" applyBorder="1">
      <alignment/>
      <protection/>
    </xf>
    <xf numFmtId="0" fontId="6" fillId="0" borderId="217" xfId="57" applyFont="1" applyFill="1" applyBorder="1">
      <alignment/>
      <protection/>
    </xf>
    <xf numFmtId="3" fontId="6" fillId="0" borderId="203" xfId="57" applyNumberFormat="1" applyFont="1" applyFill="1" applyBorder="1">
      <alignment/>
      <protection/>
    </xf>
    <xf numFmtId="3" fontId="6" fillId="0" borderId="205" xfId="57" applyNumberFormat="1" applyFont="1" applyFill="1" applyBorder="1">
      <alignment/>
      <protection/>
    </xf>
    <xf numFmtId="3" fontId="6" fillId="0" borderId="218" xfId="57" applyNumberFormat="1" applyFont="1" applyFill="1" applyBorder="1">
      <alignment/>
      <protection/>
    </xf>
    <xf numFmtId="3" fontId="12" fillId="0" borderId="219" xfId="57" applyNumberFormat="1" applyFont="1" applyFill="1" applyBorder="1">
      <alignment/>
      <protection/>
    </xf>
    <xf numFmtId="10" fontId="6" fillId="0" borderId="220" xfId="57" applyNumberFormat="1" applyFont="1" applyFill="1" applyBorder="1">
      <alignment/>
      <protection/>
    </xf>
    <xf numFmtId="3" fontId="6" fillId="0" borderId="221" xfId="57" applyNumberFormat="1" applyFont="1" applyFill="1" applyBorder="1">
      <alignment/>
      <protection/>
    </xf>
    <xf numFmtId="10" fontId="6" fillId="0" borderId="220" xfId="57" applyNumberFormat="1" applyFont="1" applyFill="1" applyBorder="1" applyAlignment="1">
      <alignment horizontal="right"/>
      <protection/>
    </xf>
    <xf numFmtId="10" fontId="6" fillId="0" borderId="217" xfId="57" applyNumberFormat="1" applyFont="1" applyFill="1" applyBorder="1" applyAlignment="1">
      <alignment horizontal="right"/>
      <protection/>
    </xf>
    <xf numFmtId="0" fontId="6" fillId="0" borderId="222" xfId="57" applyFont="1" applyFill="1" applyBorder="1">
      <alignment/>
      <protection/>
    </xf>
    <xf numFmtId="3" fontId="6" fillId="0" borderId="208" xfId="57" applyNumberFormat="1" applyFont="1" applyFill="1" applyBorder="1">
      <alignment/>
      <protection/>
    </xf>
    <xf numFmtId="3" fontId="6" fillId="0" borderId="210" xfId="57" applyNumberFormat="1" applyFont="1" applyFill="1" applyBorder="1">
      <alignment/>
      <protection/>
    </xf>
    <xf numFmtId="3" fontId="6" fillId="0" borderId="223" xfId="57" applyNumberFormat="1" applyFont="1" applyFill="1" applyBorder="1">
      <alignment/>
      <protection/>
    </xf>
    <xf numFmtId="3" fontId="12" fillId="0" borderId="224" xfId="57" applyNumberFormat="1" applyFont="1" applyFill="1" applyBorder="1">
      <alignment/>
      <protection/>
    </xf>
    <xf numFmtId="10" fontId="6" fillId="0" borderId="225" xfId="57" applyNumberFormat="1" applyFont="1" applyFill="1" applyBorder="1">
      <alignment/>
      <protection/>
    </xf>
    <xf numFmtId="3" fontId="6" fillId="0" borderId="226" xfId="57" applyNumberFormat="1" applyFont="1" applyFill="1" applyBorder="1">
      <alignment/>
      <protection/>
    </xf>
    <xf numFmtId="10" fontId="6" fillId="0" borderId="225" xfId="57" applyNumberFormat="1" applyFont="1" applyFill="1" applyBorder="1" applyAlignment="1">
      <alignment horizontal="right"/>
      <protection/>
    </xf>
    <xf numFmtId="10" fontId="6" fillId="0" borderId="222" xfId="57" applyNumberFormat="1" applyFont="1" applyFill="1" applyBorder="1" applyAlignment="1">
      <alignment horizontal="right"/>
      <protection/>
    </xf>
    <xf numFmtId="0" fontId="6" fillId="0" borderId="227" xfId="57" applyFont="1" applyFill="1" applyBorder="1">
      <alignment/>
      <protection/>
    </xf>
    <xf numFmtId="3" fontId="6" fillId="0" borderId="213" xfId="57" applyNumberFormat="1" applyFont="1" applyFill="1" applyBorder="1">
      <alignment/>
      <protection/>
    </xf>
    <xf numFmtId="3" fontId="6" fillId="0" borderId="215" xfId="57" applyNumberFormat="1" applyFont="1" applyFill="1" applyBorder="1">
      <alignment/>
      <protection/>
    </xf>
    <xf numFmtId="3" fontId="6" fillId="0" borderId="228" xfId="57" applyNumberFormat="1" applyFont="1" applyFill="1" applyBorder="1">
      <alignment/>
      <protection/>
    </xf>
    <xf numFmtId="3" fontId="12" fillId="0" borderId="229" xfId="57" applyNumberFormat="1" applyFont="1" applyFill="1" applyBorder="1">
      <alignment/>
      <protection/>
    </xf>
    <xf numFmtId="10" fontId="6" fillId="0" borderId="230" xfId="57" applyNumberFormat="1" applyFont="1" applyFill="1" applyBorder="1">
      <alignment/>
      <protection/>
    </xf>
    <xf numFmtId="3" fontId="6" fillId="0" borderId="231" xfId="57" applyNumberFormat="1" applyFont="1" applyFill="1" applyBorder="1">
      <alignment/>
      <protection/>
    </xf>
    <xf numFmtId="10" fontId="6" fillId="0" borderId="230" xfId="57" applyNumberFormat="1" applyFont="1" applyFill="1" applyBorder="1" applyAlignment="1">
      <alignment horizontal="right"/>
      <protection/>
    </xf>
    <xf numFmtId="10" fontId="6" fillId="0" borderId="227" xfId="57" applyNumberFormat="1" applyFont="1" applyFill="1" applyBorder="1" applyAlignment="1">
      <alignment horizontal="right"/>
      <protection/>
    </xf>
    <xf numFmtId="0" fontId="26" fillId="37" borderId="232" xfId="64" applyNumberFormat="1" applyFont="1" applyFill="1" applyBorder="1" applyAlignment="1">
      <alignment vertical="center"/>
      <protection/>
    </xf>
    <xf numFmtId="3" fontId="26" fillId="37" borderId="44" xfId="64" applyNumberFormat="1" applyFont="1" applyFill="1" applyBorder="1" applyAlignment="1">
      <alignment vertical="center"/>
      <protection/>
    </xf>
    <xf numFmtId="3" fontId="26" fillId="37" borderId="27" xfId="64" applyNumberFormat="1" applyFont="1" applyFill="1" applyBorder="1" applyAlignment="1">
      <alignment vertical="center"/>
      <protection/>
    </xf>
    <xf numFmtId="10" fontId="26" fillId="37" borderId="167" xfId="64" applyNumberFormat="1" applyFont="1" applyFill="1" applyBorder="1" applyAlignment="1">
      <alignment vertical="center"/>
      <protection/>
    </xf>
    <xf numFmtId="10" fontId="26" fillId="37" borderId="169" xfId="64" applyNumberFormat="1" applyFont="1" applyFill="1" applyBorder="1" applyAlignment="1">
      <alignment vertical="center"/>
      <protection/>
    </xf>
    <xf numFmtId="3" fontId="26" fillId="37" borderId="233" xfId="64" applyNumberFormat="1" applyFont="1" applyFill="1" applyBorder="1" applyAlignment="1">
      <alignment vertical="center"/>
      <protection/>
    </xf>
    <xf numFmtId="10" fontId="26" fillId="37" borderId="144" xfId="64" applyNumberFormat="1" applyFont="1" applyFill="1" applyBorder="1" applyAlignment="1">
      <alignment vertical="center"/>
      <protection/>
    </xf>
    <xf numFmtId="0" fontId="3" fillId="0" borderId="217" xfId="64" applyNumberFormat="1" applyFont="1" applyBorder="1">
      <alignment/>
      <protection/>
    </xf>
    <xf numFmtId="3" fontId="3" fillId="0" borderId="221" xfId="64" applyNumberFormat="1" applyFont="1" applyBorder="1">
      <alignment/>
      <protection/>
    </xf>
    <xf numFmtId="3" fontId="3" fillId="0" borderId="204" xfId="64" applyNumberFormat="1" applyFont="1" applyBorder="1">
      <alignment/>
      <protection/>
    </xf>
    <xf numFmtId="10" fontId="3" fillId="0" borderId="204" xfId="64" applyNumberFormat="1" applyFont="1" applyBorder="1">
      <alignment/>
      <protection/>
    </xf>
    <xf numFmtId="3" fontId="3" fillId="0" borderId="203" xfId="64" applyNumberFormat="1" applyFont="1" applyBorder="1">
      <alignment/>
      <protection/>
    </xf>
    <xf numFmtId="10" fontId="3" fillId="0" borderId="206" xfId="64" applyNumberFormat="1" applyFont="1" applyBorder="1">
      <alignment/>
      <protection/>
    </xf>
    <xf numFmtId="0" fontId="3" fillId="0" borderId="222" xfId="64" applyNumberFormat="1" applyFont="1" applyBorder="1">
      <alignment/>
      <protection/>
    </xf>
    <xf numFmtId="3" fontId="3" fillId="0" borderId="226" xfId="64" applyNumberFormat="1" applyFont="1" applyBorder="1">
      <alignment/>
      <protection/>
    </xf>
    <xf numFmtId="3" fontId="3" fillId="0" borderId="209" xfId="64" applyNumberFormat="1" applyFont="1" applyBorder="1">
      <alignment/>
      <protection/>
    </xf>
    <xf numFmtId="10" fontId="3" fillId="0" borderId="209" xfId="64" applyNumberFormat="1" applyFont="1" applyBorder="1">
      <alignment/>
      <protection/>
    </xf>
    <xf numFmtId="3" fontId="3" fillId="0" borderId="208" xfId="64" applyNumberFormat="1" applyFont="1" applyBorder="1">
      <alignment/>
      <protection/>
    </xf>
    <xf numFmtId="10" fontId="3" fillId="0" borderId="211" xfId="64" applyNumberFormat="1" applyFont="1" applyBorder="1">
      <alignment/>
      <protection/>
    </xf>
    <xf numFmtId="0" fontId="3" fillId="0" borderId="227" xfId="64" applyNumberFormat="1" applyFont="1" applyBorder="1">
      <alignment/>
      <protection/>
    </xf>
    <xf numFmtId="3" fontId="3" fillId="0" borderId="231" xfId="64" applyNumberFormat="1" applyFont="1" applyBorder="1">
      <alignment/>
      <protection/>
    </xf>
    <xf numFmtId="3" fontId="3" fillId="0" borderId="214" xfId="64" applyNumberFormat="1" applyFont="1" applyBorder="1">
      <alignment/>
      <protection/>
    </xf>
    <xf numFmtId="10" fontId="3" fillId="0" borderId="214" xfId="64" applyNumberFormat="1" applyFont="1" applyBorder="1">
      <alignment/>
      <protection/>
    </xf>
    <xf numFmtId="3" fontId="3" fillId="0" borderId="213" xfId="64" applyNumberFormat="1" applyFont="1" applyBorder="1">
      <alignment/>
      <protection/>
    </xf>
    <xf numFmtId="10" fontId="3" fillId="0" borderId="216" xfId="64" applyNumberFormat="1" applyFont="1" applyBorder="1">
      <alignment/>
      <protection/>
    </xf>
    <xf numFmtId="0" fontId="27" fillId="37" borderId="232" xfId="64" applyNumberFormat="1" applyFont="1" applyFill="1" applyBorder="1" applyAlignment="1">
      <alignment vertical="center"/>
      <protection/>
    </xf>
    <xf numFmtId="3" fontId="27" fillId="37" borderId="44" xfId="64" applyNumberFormat="1" applyFont="1" applyFill="1" applyBorder="1" applyAlignment="1">
      <alignment vertical="center"/>
      <protection/>
    </xf>
    <xf numFmtId="3" fontId="27" fillId="37" borderId="27" xfId="64" applyNumberFormat="1" applyFont="1" applyFill="1" applyBorder="1" applyAlignment="1">
      <alignment vertical="center"/>
      <protection/>
    </xf>
    <xf numFmtId="165" fontId="27" fillId="37" borderId="167" xfId="64" applyNumberFormat="1" applyFont="1" applyFill="1" applyBorder="1" applyAlignment="1">
      <alignment vertical="center"/>
      <protection/>
    </xf>
    <xf numFmtId="10" fontId="30" fillId="37" borderId="167" xfId="64" applyNumberFormat="1" applyFont="1" applyFill="1" applyBorder="1">
      <alignment/>
      <protection/>
    </xf>
    <xf numFmtId="3" fontId="27" fillId="37" borderId="233" xfId="64" applyNumberFormat="1" applyFont="1" applyFill="1" applyBorder="1" applyAlignment="1">
      <alignment vertical="center"/>
      <protection/>
    </xf>
    <xf numFmtId="10" fontId="30" fillId="37" borderId="144" xfId="64" applyNumberFormat="1" applyFont="1" applyFill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3429000</xdr:colOff>
      <xdr:row>1</xdr:row>
      <xdr:rowOff>85725</xdr:rowOff>
    </xdr:from>
    <xdr:to>
      <xdr:col>2</xdr:col>
      <xdr:colOff>4238625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495300</xdr:colOff>
      <xdr:row>1</xdr:row>
      <xdr:rowOff>95250</xdr:rowOff>
    </xdr:from>
    <xdr:to>
      <xdr:col>17</xdr:col>
      <xdr:colOff>428625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57175"/>
          <a:ext cx="1438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28125" defaultRowHeight="15"/>
  <cols>
    <col min="1" max="1" width="1.8515625" style="295" customWidth="1"/>
    <col min="2" max="2" width="14.28125" style="295" customWidth="1"/>
    <col min="3" max="3" width="67.28125" style="295" customWidth="1"/>
    <col min="4" max="4" width="2.140625" style="295" customWidth="1"/>
    <col min="5" max="16384" width="11.28125" style="295" customWidth="1"/>
  </cols>
  <sheetData>
    <row r="1" ht="2.25" customHeight="1" thickBot="1">
      <c r="B1" s="294"/>
    </row>
    <row r="2" spans="2:3" ht="11.25" customHeight="1" thickTop="1">
      <c r="B2" s="296"/>
      <c r="C2" s="297"/>
    </row>
    <row r="3" spans="2:3" ht="21.75" customHeight="1">
      <c r="B3" s="298" t="s">
        <v>74</v>
      </c>
      <c r="C3" s="299"/>
    </row>
    <row r="4" spans="2:3" ht="18" customHeight="1">
      <c r="B4" s="300" t="s">
        <v>75</v>
      </c>
      <c r="C4" s="299"/>
    </row>
    <row r="5" spans="2:3" ht="18" customHeight="1">
      <c r="B5" s="301" t="s">
        <v>76</v>
      </c>
      <c r="C5" s="299"/>
    </row>
    <row r="6" spans="2:3" ht="9" customHeight="1">
      <c r="B6" s="302"/>
      <c r="C6" s="299"/>
    </row>
    <row r="7" spans="2:3" ht="3" customHeight="1">
      <c r="B7" s="303"/>
      <c r="C7" s="304"/>
    </row>
    <row r="8" spans="2:5" ht="24">
      <c r="B8" s="445" t="s">
        <v>149</v>
      </c>
      <c r="C8" s="446"/>
      <c r="E8" s="305"/>
    </row>
    <row r="9" spans="2:5" ht="23.25">
      <c r="B9" s="447" t="s">
        <v>38</v>
      </c>
      <c r="C9" s="448"/>
      <c r="E9" s="305"/>
    </row>
    <row r="10" spans="2:3" ht="15.75" customHeight="1">
      <c r="B10" s="449" t="s">
        <v>77</v>
      </c>
      <c r="C10" s="450"/>
    </row>
    <row r="11" spans="2:3" ht="4.5" customHeight="1" thickBot="1">
      <c r="B11" s="306"/>
      <c r="C11" s="307"/>
    </row>
    <row r="12" spans="2:3" ht="19.5" customHeight="1" thickBot="1" thickTop="1">
      <c r="B12" s="337" t="s">
        <v>78</v>
      </c>
      <c r="C12" s="338" t="s">
        <v>136</v>
      </c>
    </row>
    <row r="13" spans="2:3" ht="19.5" customHeight="1" thickTop="1">
      <c r="B13" s="308" t="s">
        <v>79</v>
      </c>
      <c r="C13" s="309" t="s">
        <v>80</v>
      </c>
    </row>
    <row r="14" spans="2:3" ht="19.5" customHeight="1">
      <c r="B14" s="310" t="s">
        <v>81</v>
      </c>
      <c r="C14" s="311" t="s">
        <v>82</v>
      </c>
    </row>
    <row r="15" spans="2:3" ht="19.5" customHeight="1">
      <c r="B15" s="312" t="s">
        <v>83</v>
      </c>
      <c r="C15" s="313" t="s">
        <v>84</v>
      </c>
    </row>
    <row r="16" spans="2:3" ht="19.5" customHeight="1">
      <c r="B16" s="310" t="s">
        <v>85</v>
      </c>
      <c r="C16" s="311" t="s">
        <v>86</v>
      </c>
    </row>
    <row r="17" spans="2:3" ht="19.5" customHeight="1">
      <c r="B17" s="312" t="s">
        <v>87</v>
      </c>
      <c r="C17" s="313" t="s">
        <v>88</v>
      </c>
    </row>
    <row r="18" spans="2:3" ht="19.5" customHeight="1">
      <c r="B18" s="310" t="s">
        <v>89</v>
      </c>
      <c r="C18" s="311" t="s">
        <v>90</v>
      </c>
    </row>
    <row r="19" spans="2:3" ht="19.5" customHeight="1">
      <c r="B19" s="312" t="s">
        <v>91</v>
      </c>
      <c r="C19" s="313" t="s">
        <v>92</v>
      </c>
    </row>
    <row r="20" spans="2:3" ht="19.5" customHeight="1">
      <c r="B20" s="310" t="s">
        <v>93</v>
      </c>
      <c r="C20" s="311" t="s">
        <v>94</v>
      </c>
    </row>
    <row r="21" spans="2:3" ht="19.5" customHeight="1">
      <c r="B21" s="312" t="s">
        <v>95</v>
      </c>
      <c r="C21" s="313" t="s">
        <v>96</v>
      </c>
    </row>
    <row r="22" spans="2:3" ht="19.5" customHeight="1">
      <c r="B22" s="310" t="s">
        <v>97</v>
      </c>
      <c r="C22" s="311" t="s">
        <v>98</v>
      </c>
    </row>
    <row r="23" spans="2:3" ht="20.25" customHeight="1">
      <c r="B23" s="312" t="s">
        <v>99</v>
      </c>
      <c r="C23" s="313" t="s">
        <v>100</v>
      </c>
    </row>
    <row r="24" spans="2:3" ht="20.25" customHeight="1">
      <c r="B24" s="310" t="s">
        <v>101</v>
      </c>
      <c r="C24" s="311" t="s">
        <v>102</v>
      </c>
    </row>
    <row r="25" spans="2:3" ht="20.25" customHeight="1">
      <c r="B25" s="312" t="s">
        <v>103</v>
      </c>
      <c r="C25" s="314" t="s">
        <v>104</v>
      </c>
    </row>
    <row r="26" spans="2:3" ht="20.25" customHeight="1">
      <c r="B26" s="310" t="s">
        <v>105</v>
      </c>
      <c r="C26" s="339" t="s">
        <v>106</v>
      </c>
    </row>
    <row r="27" spans="2:4" ht="20.25" customHeight="1">
      <c r="B27" s="312" t="s">
        <v>116</v>
      </c>
      <c r="C27" s="313" t="s">
        <v>128</v>
      </c>
      <c r="D27" s="347"/>
    </row>
    <row r="28" spans="2:4" ht="20.25" customHeight="1">
      <c r="B28" s="422" t="s">
        <v>117</v>
      </c>
      <c r="C28" s="326" t="s">
        <v>129</v>
      </c>
      <c r="D28" s="347"/>
    </row>
    <row r="29" spans="2:4" ht="20.25" customHeight="1">
      <c r="B29" s="312" t="s">
        <v>118</v>
      </c>
      <c r="C29" s="314" t="s">
        <v>130</v>
      </c>
      <c r="D29" s="347"/>
    </row>
    <row r="30" spans="2:4" ht="20.25" customHeight="1" thickBot="1">
      <c r="B30" s="423" t="s">
        <v>119</v>
      </c>
      <c r="C30" s="327" t="s">
        <v>131</v>
      </c>
      <c r="D30" s="347"/>
    </row>
    <row r="31" s="433" customFormat="1" ht="15" customHeight="1" thickTop="1"/>
    <row r="32" s="433" customFormat="1" ht="14.25">
      <c r="B32" s="434"/>
    </row>
    <row r="33" s="433" customFormat="1" ht="12"/>
    <row r="34" s="433" customFormat="1" ht="12"/>
    <row r="35" spans="1:3" ht="14.25">
      <c r="A35" s="340"/>
      <c r="B35" s="341" t="s">
        <v>137</v>
      </c>
      <c r="C35" s="340"/>
    </row>
    <row r="36" spans="1:3" ht="12">
      <c r="A36" s="340"/>
      <c r="B36" s="340" t="s">
        <v>138</v>
      </c>
      <c r="C36" s="340"/>
    </row>
    <row r="37" spans="1:3" ht="12">
      <c r="A37" s="340"/>
      <c r="B37" s="340"/>
      <c r="C37" s="340"/>
    </row>
    <row r="38" spans="1:3" ht="14.25">
      <c r="A38" s="340"/>
      <c r="B38" s="341" t="s">
        <v>139</v>
      </c>
      <c r="C38" s="340"/>
    </row>
    <row r="39" spans="1:3" ht="12">
      <c r="A39" s="340"/>
      <c r="B39" s="340" t="s">
        <v>140</v>
      </c>
      <c r="C39" s="340"/>
    </row>
    <row r="40" spans="1:3" ht="12">
      <c r="A40" s="340"/>
      <c r="B40" s="340"/>
      <c r="C40" s="340"/>
    </row>
    <row r="41" spans="1:3" ht="15">
      <c r="A41" s="340"/>
      <c r="B41" s="342" t="s">
        <v>107</v>
      </c>
      <c r="C41" s="340"/>
    </row>
    <row r="42" spans="1:3" ht="14.25">
      <c r="A42" s="340"/>
      <c r="B42" s="341" t="s">
        <v>141</v>
      </c>
      <c r="C42" s="340"/>
    </row>
    <row r="43" spans="1:3" ht="14.25">
      <c r="A43" s="340"/>
      <c r="B43" s="343" t="s">
        <v>108</v>
      </c>
      <c r="C43" s="340"/>
    </row>
    <row r="44" spans="1:3" ht="12">
      <c r="A44" s="340"/>
      <c r="B44" s="344" t="s">
        <v>109</v>
      </c>
      <c r="C44" s="340"/>
    </row>
    <row r="45" spans="1:3" ht="12">
      <c r="A45" s="340"/>
      <c r="B45" s="340"/>
      <c r="C45" s="340"/>
    </row>
    <row r="46" spans="1:3" ht="12">
      <c r="A46" s="340"/>
      <c r="B46" s="340"/>
      <c r="C46" s="340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62"/>
  <sheetViews>
    <sheetView showGridLines="0" zoomScale="88" zoomScaleNormal="88" zoomScalePageLayoutView="0" workbookViewId="0" topLeftCell="A1">
      <selection activeCell="L25" sqref="L25"/>
    </sheetView>
  </sheetViews>
  <sheetFormatPr defaultColWidth="9.140625" defaultRowHeight="15"/>
  <cols>
    <col min="1" max="1" width="15.8515625" style="170" customWidth="1"/>
    <col min="2" max="2" width="9.8515625" style="170" customWidth="1"/>
    <col min="3" max="3" width="12.00390625" style="170" customWidth="1"/>
    <col min="4" max="4" width="9.140625" style="170" bestFit="1" customWidth="1"/>
    <col min="5" max="5" width="9.7109375" style="170" bestFit="1" customWidth="1"/>
    <col min="6" max="6" width="9.7109375" style="170" customWidth="1"/>
    <col min="7" max="7" width="11.7109375" style="170" customWidth="1"/>
    <col min="8" max="8" width="9.140625" style="170" bestFit="1" customWidth="1"/>
    <col min="9" max="9" width="9.00390625" style="170" customWidth="1"/>
    <col min="10" max="10" width="10.28125" style="170" customWidth="1"/>
    <col min="11" max="11" width="12.00390625" style="170" customWidth="1"/>
    <col min="12" max="12" width="9.28125" style="170" bestFit="1" customWidth="1"/>
    <col min="13" max="13" width="9.7109375" style="170" bestFit="1" customWidth="1"/>
    <col min="14" max="14" width="9.7109375" style="170" customWidth="1"/>
    <col min="15" max="15" width="11.7109375" style="170" customWidth="1"/>
    <col min="16" max="16" width="9.28125" style="170" bestFit="1" customWidth="1"/>
    <col min="17" max="17" width="10.28125" style="170" customWidth="1"/>
    <col min="18" max="16384" width="9.140625" style="170" customWidth="1"/>
  </cols>
  <sheetData>
    <row r="1" spans="14:17" ht="19.5" thickBot="1">
      <c r="N1" s="568" t="s">
        <v>28</v>
      </c>
      <c r="O1" s="569"/>
      <c r="P1" s="569"/>
      <c r="Q1" s="570"/>
    </row>
    <row r="2" ht="3.75" customHeight="1" thickBot="1"/>
    <row r="3" spans="1:17" ht="24" customHeight="1" thickTop="1">
      <c r="A3" s="562" t="s">
        <v>54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4"/>
    </row>
    <row r="4" spans="1:17" ht="23.25" customHeight="1" thickBot="1">
      <c r="A4" s="554" t="s">
        <v>38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6"/>
    </row>
    <row r="5" spans="1:17" s="174" customFormat="1" ht="20.25" customHeight="1" thickBot="1">
      <c r="A5" s="565" t="s">
        <v>142</v>
      </c>
      <c r="B5" s="571" t="s">
        <v>36</v>
      </c>
      <c r="C5" s="572"/>
      <c r="D5" s="572"/>
      <c r="E5" s="572"/>
      <c r="F5" s="573"/>
      <c r="G5" s="573"/>
      <c r="H5" s="573"/>
      <c r="I5" s="574"/>
      <c r="J5" s="572" t="s">
        <v>35</v>
      </c>
      <c r="K5" s="572"/>
      <c r="L5" s="572"/>
      <c r="M5" s="572"/>
      <c r="N5" s="572"/>
      <c r="O5" s="572"/>
      <c r="P5" s="572"/>
      <c r="Q5" s="575"/>
    </row>
    <row r="6" spans="1:17" s="426" customFormat="1" ht="28.5" customHeight="1" thickBot="1">
      <c r="A6" s="566"/>
      <c r="B6" s="497" t="s">
        <v>154</v>
      </c>
      <c r="C6" s="498"/>
      <c r="D6" s="499"/>
      <c r="E6" s="505" t="s">
        <v>34</v>
      </c>
      <c r="F6" s="497" t="s">
        <v>155</v>
      </c>
      <c r="G6" s="498"/>
      <c r="H6" s="499"/>
      <c r="I6" s="507" t="s">
        <v>33</v>
      </c>
      <c r="J6" s="497" t="s">
        <v>156</v>
      </c>
      <c r="K6" s="498"/>
      <c r="L6" s="499"/>
      <c r="M6" s="505" t="s">
        <v>34</v>
      </c>
      <c r="N6" s="497" t="s">
        <v>157</v>
      </c>
      <c r="O6" s="498"/>
      <c r="P6" s="499"/>
      <c r="Q6" s="505" t="s">
        <v>33</v>
      </c>
    </row>
    <row r="7" spans="1:17" s="173" customFormat="1" ht="22.5" customHeight="1" thickBot="1">
      <c r="A7" s="567"/>
      <c r="B7" s="103" t="s">
        <v>22</v>
      </c>
      <c r="C7" s="100" t="s">
        <v>21</v>
      </c>
      <c r="D7" s="100" t="s">
        <v>17</v>
      </c>
      <c r="E7" s="506"/>
      <c r="F7" s="103" t="s">
        <v>22</v>
      </c>
      <c r="G7" s="101" t="s">
        <v>21</v>
      </c>
      <c r="H7" s="100" t="s">
        <v>17</v>
      </c>
      <c r="I7" s="508"/>
      <c r="J7" s="103" t="s">
        <v>22</v>
      </c>
      <c r="K7" s="100" t="s">
        <v>21</v>
      </c>
      <c r="L7" s="101" t="s">
        <v>17</v>
      </c>
      <c r="M7" s="506"/>
      <c r="N7" s="102" t="s">
        <v>22</v>
      </c>
      <c r="O7" s="101" t="s">
        <v>21</v>
      </c>
      <c r="P7" s="100" t="s">
        <v>17</v>
      </c>
      <c r="Q7" s="506"/>
    </row>
    <row r="8" spans="1:17" s="175" customFormat="1" ht="18" customHeight="1" thickBot="1">
      <c r="A8" s="701" t="s">
        <v>51</v>
      </c>
      <c r="B8" s="702">
        <f>SUM(B9:B60)</f>
        <v>14432.610999999995</v>
      </c>
      <c r="C8" s="703">
        <f>SUM(C9:C60)</f>
        <v>1512.639999999999</v>
      </c>
      <c r="D8" s="703">
        <f aca="true" t="shared" si="0" ref="D8:D13">C8+B8</f>
        <v>15945.250999999995</v>
      </c>
      <c r="E8" s="704">
        <f aca="true" t="shared" si="1" ref="E8:E13">D8/$D$8</f>
        <v>1</v>
      </c>
      <c r="F8" s="703">
        <f>SUM(F9:F60)</f>
        <v>11860.884999999998</v>
      </c>
      <c r="G8" s="703">
        <f>SUM(G9:G60)</f>
        <v>1465.537999999999</v>
      </c>
      <c r="H8" s="703">
        <f aca="true" t="shared" si="2" ref="H8:H13">G8+F8</f>
        <v>13326.422999999997</v>
      </c>
      <c r="I8" s="705">
        <f aca="true" t="shared" si="3" ref="I8:I13">(D8/H8-1)</f>
        <v>0.19651394826653767</v>
      </c>
      <c r="J8" s="706">
        <f>SUM(J9:J60)</f>
        <v>148550.8140000001</v>
      </c>
      <c r="K8" s="703">
        <f>SUM(K9:K60)</f>
        <v>14268.079000000263</v>
      </c>
      <c r="L8" s="703">
        <f aca="true" t="shared" si="4" ref="L8:L13">K8+J8</f>
        <v>162818.89300000036</v>
      </c>
      <c r="M8" s="704">
        <f aca="true" t="shared" si="5" ref="M8:M13">(L8/$L$8)</f>
        <v>1</v>
      </c>
      <c r="N8" s="703">
        <f>SUM(N9:N60)</f>
        <v>131136.7890000001</v>
      </c>
      <c r="O8" s="703">
        <f>SUM(O9:O60)</f>
        <v>16024.102000000237</v>
      </c>
      <c r="P8" s="703">
        <f aca="true" t="shared" si="6" ref="P8:P13">O8+N8</f>
        <v>147160.89100000035</v>
      </c>
      <c r="Q8" s="707">
        <f aca="true" t="shared" si="7" ref="Q8:Q13">(L8/P8-1)</f>
        <v>0.10640056535129272</v>
      </c>
    </row>
    <row r="9" spans="1:17" s="171" customFormat="1" ht="18" customHeight="1" thickTop="1">
      <c r="A9" s="683" t="s">
        <v>327</v>
      </c>
      <c r="B9" s="684">
        <v>2196.995</v>
      </c>
      <c r="C9" s="685">
        <v>13.971</v>
      </c>
      <c r="D9" s="685">
        <f t="shared" si="0"/>
        <v>2210.966</v>
      </c>
      <c r="E9" s="686">
        <f t="shared" si="1"/>
        <v>0.13865984298397063</v>
      </c>
      <c r="F9" s="687">
        <v>1860.2299999999998</v>
      </c>
      <c r="G9" s="685">
        <v>2.291</v>
      </c>
      <c r="H9" s="685">
        <f t="shared" si="2"/>
        <v>1862.5209999999997</v>
      </c>
      <c r="I9" s="688">
        <f t="shared" si="3"/>
        <v>0.18708245437232662</v>
      </c>
      <c r="J9" s="687">
        <v>25034.74599999999</v>
      </c>
      <c r="K9" s="685">
        <v>413.4710000000001</v>
      </c>
      <c r="L9" s="685">
        <f t="shared" si="4"/>
        <v>25448.21699999999</v>
      </c>
      <c r="M9" s="688">
        <f t="shared" si="5"/>
        <v>0.156297690833704</v>
      </c>
      <c r="N9" s="687">
        <v>22212.903000000013</v>
      </c>
      <c r="O9" s="685">
        <v>652.4530000000001</v>
      </c>
      <c r="P9" s="685">
        <f t="shared" si="6"/>
        <v>22865.356000000014</v>
      </c>
      <c r="Q9" s="688">
        <f t="shared" si="7"/>
        <v>0.11295957954907743</v>
      </c>
    </row>
    <row r="10" spans="1:17" s="171" customFormat="1" ht="18" customHeight="1">
      <c r="A10" s="689" t="s">
        <v>328</v>
      </c>
      <c r="B10" s="690">
        <v>2002.0000000000002</v>
      </c>
      <c r="C10" s="691">
        <v>48.248999999999995</v>
      </c>
      <c r="D10" s="691">
        <f t="shared" si="0"/>
        <v>2050.2490000000003</v>
      </c>
      <c r="E10" s="692">
        <f t="shared" si="1"/>
        <v>0.12858054100245903</v>
      </c>
      <c r="F10" s="693">
        <v>1428.121</v>
      </c>
      <c r="G10" s="691">
        <v>4.1450000000000005</v>
      </c>
      <c r="H10" s="691">
        <f t="shared" si="2"/>
        <v>1432.266</v>
      </c>
      <c r="I10" s="694">
        <f t="shared" si="3"/>
        <v>0.43147222652775397</v>
      </c>
      <c r="J10" s="693">
        <v>18741.638</v>
      </c>
      <c r="K10" s="691">
        <v>76.466</v>
      </c>
      <c r="L10" s="691">
        <f t="shared" si="4"/>
        <v>18818.104</v>
      </c>
      <c r="M10" s="694">
        <f t="shared" si="5"/>
        <v>0.11557690666770445</v>
      </c>
      <c r="N10" s="693">
        <v>17377.171000000002</v>
      </c>
      <c r="O10" s="691">
        <v>74.03499999999998</v>
      </c>
      <c r="P10" s="691">
        <f t="shared" si="6"/>
        <v>17451.206000000002</v>
      </c>
      <c r="Q10" s="694">
        <f t="shared" si="7"/>
        <v>0.0783268503047867</v>
      </c>
    </row>
    <row r="11" spans="1:17" s="171" customFormat="1" ht="18" customHeight="1">
      <c r="A11" s="689" t="s">
        <v>330</v>
      </c>
      <c r="B11" s="690">
        <v>2002.1219999999998</v>
      </c>
      <c r="C11" s="691">
        <v>3.182</v>
      </c>
      <c r="D11" s="691">
        <f t="shared" si="0"/>
        <v>2005.3039999999999</v>
      </c>
      <c r="E11" s="692">
        <f t="shared" si="1"/>
        <v>0.1257618334135976</v>
      </c>
      <c r="F11" s="693">
        <v>1424.58</v>
      </c>
      <c r="G11" s="691">
        <v>10.552</v>
      </c>
      <c r="H11" s="691">
        <f t="shared" si="2"/>
        <v>1435.1319999999998</v>
      </c>
      <c r="I11" s="694">
        <f t="shared" si="3"/>
        <v>0.3972958584994273</v>
      </c>
      <c r="J11" s="693">
        <v>19925.719999999998</v>
      </c>
      <c r="K11" s="691">
        <v>165.78800000000004</v>
      </c>
      <c r="L11" s="691">
        <f t="shared" si="4"/>
        <v>20091.507999999998</v>
      </c>
      <c r="M11" s="694">
        <f t="shared" si="5"/>
        <v>0.12339789093149008</v>
      </c>
      <c r="N11" s="693">
        <v>14412.619</v>
      </c>
      <c r="O11" s="691">
        <v>90.92199999999998</v>
      </c>
      <c r="P11" s="691">
        <f t="shared" si="6"/>
        <v>14503.541000000001</v>
      </c>
      <c r="Q11" s="694">
        <f t="shared" si="7"/>
        <v>0.3852829457302873</v>
      </c>
    </row>
    <row r="12" spans="1:17" s="171" customFormat="1" ht="18" customHeight="1">
      <c r="A12" s="689" t="s">
        <v>353</v>
      </c>
      <c r="B12" s="690">
        <v>1483.94</v>
      </c>
      <c r="C12" s="691">
        <v>1.244</v>
      </c>
      <c r="D12" s="691">
        <f t="shared" si="0"/>
        <v>1485.184</v>
      </c>
      <c r="E12" s="692">
        <f t="shared" si="1"/>
        <v>0.09314271691301695</v>
      </c>
      <c r="F12" s="693">
        <v>1086.4789999999998</v>
      </c>
      <c r="G12" s="691">
        <v>1.1</v>
      </c>
      <c r="H12" s="691">
        <f t="shared" si="2"/>
        <v>1087.5789999999997</v>
      </c>
      <c r="I12" s="694">
        <f t="shared" si="3"/>
        <v>0.36558723550197314</v>
      </c>
      <c r="J12" s="693">
        <v>15656.733000000004</v>
      </c>
      <c r="K12" s="691">
        <v>2.484</v>
      </c>
      <c r="L12" s="691">
        <f t="shared" si="4"/>
        <v>15659.217000000004</v>
      </c>
      <c r="M12" s="694">
        <f t="shared" si="5"/>
        <v>0.09617567538676221</v>
      </c>
      <c r="N12" s="693">
        <v>12951.443999999992</v>
      </c>
      <c r="O12" s="691">
        <v>8.951999999999998</v>
      </c>
      <c r="P12" s="691">
        <f t="shared" si="6"/>
        <v>12960.395999999992</v>
      </c>
      <c r="Q12" s="694">
        <f t="shared" si="7"/>
        <v>0.20823599834449613</v>
      </c>
    </row>
    <row r="13" spans="1:17" s="171" customFormat="1" ht="18" customHeight="1">
      <c r="A13" s="689" t="s">
        <v>335</v>
      </c>
      <c r="B13" s="690">
        <v>880.5419999999999</v>
      </c>
      <c r="C13" s="691">
        <v>137.031</v>
      </c>
      <c r="D13" s="691">
        <f t="shared" si="0"/>
        <v>1017.5729999999999</v>
      </c>
      <c r="E13" s="692">
        <f t="shared" si="1"/>
        <v>0.06381668121749856</v>
      </c>
      <c r="F13" s="693">
        <v>642.649</v>
      </c>
      <c r="G13" s="691">
        <v>68.66499999999999</v>
      </c>
      <c r="H13" s="691">
        <f t="shared" si="2"/>
        <v>711.314</v>
      </c>
      <c r="I13" s="694">
        <f t="shared" si="3"/>
        <v>0.4305538763471546</v>
      </c>
      <c r="J13" s="693">
        <v>9154.064000000002</v>
      </c>
      <c r="K13" s="691">
        <v>1478.439</v>
      </c>
      <c r="L13" s="691">
        <f t="shared" si="4"/>
        <v>10632.503000000002</v>
      </c>
      <c r="M13" s="694">
        <f t="shared" si="5"/>
        <v>0.06530263659267097</v>
      </c>
      <c r="N13" s="693">
        <v>9103.690000000004</v>
      </c>
      <c r="O13" s="691">
        <v>877.6300000000001</v>
      </c>
      <c r="P13" s="691">
        <f t="shared" si="6"/>
        <v>9981.320000000003</v>
      </c>
      <c r="Q13" s="694">
        <f t="shared" si="7"/>
        <v>0.06524016863501014</v>
      </c>
    </row>
    <row r="14" spans="1:17" s="171" customFormat="1" ht="18" customHeight="1">
      <c r="A14" s="689" t="s">
        <v>329</v>
      </c>
      <c r="B14" s="690">
        <v>700.604</v>
      </c>
      <c r="C14" s="691">
        <v>0.7699999999999999</v>
      </c>
      <c r="D14" s="691">
        <f aca="true" t="shared" si="8" ref="D14:D22">C14+B14</f>
        <v>701.374</v>
      </c>
      <c r="E14" s="692">
        <f aca="true" t="shared" si="9" ref="E14:E22">D14/$D$8</f>
        <v>0.04398638817287983</v>
      </c>
      <c r="F14" s="693">
        <v>854.965</v>
      </c>
      <c r="G14" s="691">
        <v>3.6999999999999997</v>
      </c>
      <c r="H14" s="691">
        <f aca="true" t="shared" si="10" ref="H14:H22">G14+F14</f>
        <v>858.6650000000001</v>
      </c>
      <c r="I14" s="694">
        <f aca="true" t="shared" si="11" ref="I14:I22">(D14/H14-1)</f>
        <v>-0.18318086797528732</v>
      </c>
      <c r="J14" s="693">
        <v>7989.4169999999995</v>
      </c>
      <c r="K14" s="691">
        <v>57.48899999999999</v>
      </c>
      <c r="L14" s="691">
        <f aca="true" t="shared" si="12" ref="L14:L22">K14+J14</f>
        <v>8046.905999999999</v>
      </c>
      <c r="M14" s="694">
        <f aca="true" t="shared" si="13" ref="M14:M22">(L14/$L$8)</f>
        <v>0.04942243404148425</v>
      </c>
      <c r="N14" s="693">
        <v>8756.103000000001</v>
      </c>
      <c r="O14" s="691">
        <v>23.76</v>
      </c>
      <c r="P14" s="691">
        <f aca="true" t="shared" si="14" ref="P14:P22">O14+N14</f>
        <v>8779.863000000001</v>
      </c>
      <c r="Q14" s="694">
        <f aca="true" t="shared" si="15" ref="Q14:Q22">(L14/P14-1)</f>
        <v>-0.08348159874476424</v>
      </c>
    </row>
    <row r="15" spans="1:17" s="171" customFormat="1" ht="18" customHeight="1">
      <c r="A15" s="689" t="s">
        <v>334</v>
      </c>
      <c r="B15" s="690">
        <v>511.764</v>
      </c>
      <c r="C15" s="691">
        <v>0.761</v>
      </c>
      <c r="D15" s="691">
        <f t="shared" si="8"/>
        <v>512.525</v>
      </c>
      <c r="E15" s="692">
        <f t="shared" si="9"/>
        <v>0.032142799131854374</v>
      </c>
      <c r="F15" s="693">
        <v>385.10699999999997</v>
      </c>
      <c r="G15" s="691">
        <v>5.936</v>
      </c>
      <c r="H15" s="691">
        <f t="shared" si="10"/>
        <v>391.04299999999995</v>
      </c>
      <c r="I15" s="694">
        <f t="shared" si="11"/>
        <v>0.3106614873556106</v>
      </c>
      <c r="J15" s="693">
        <v>4283.992</v>
      </c>
      <c r="K15" s="691">
        <v>15.193999999999999</v>
      </c>
      <c r="L15" s="691">
        <f t="shared" si="12"/>
        <v>4299.186000000001</v>
      </c>
      <c r="M15" s="694">
        <f t="shared" si="13"/>
        <v>0.026404712136201484</v>
      </c>
      <c r="N15" s="693">
        <v>3786.619</v>
      </c>
      <c r="O15" s="691">
        <v>58.54200000000001</v>
      </c>
      <c r="P15" s="691">
        <f t="shared" si="14"/>
        <v>3845.161</v>
      </c>
      <c r="Q15" s="694">
        <f t="shared" si="15"/>
        <v>0.11807698039171854</v>
      </c>
    </row>
    <row r="16" spans="1:17" s="171" customFormat="1" ht="18" customHeight="1">
      <c r="A16" s="689" t="s">
        <v>331</v>
      </c>
      <c r="B16" s="690">
        <v>383.431</v>
      </c>
      <c r="C16" s="691">
        <v>7.178</v>
      </c>
      <c r="D16" s="691">
        <f t="shared" si="8"/>
        <v>390.609</v>
      </c>
      <c r="E16" s="692">
        <f t="shared" si="9"/>
        <v>0.024496886251586764</v>
      </c>
      <c r="F16" s="693">
        <v>326.389</v>
      </c>
      <c r="G16" s="691">
        <v>2.31</v>
      </c>
      <c r="H16" s="691">
        <f t="shared" si="10"/>
        <v>328.699</v>
      </c>
      <c r="I16" s="694">
        <f t="shared" si="11"/>
        <v>0.18834861073504938</v>
      </c>
      <c r="J16" s="693">
        <v>3763.1420000000007</v>
      </c>
      <c r="K16" s="691">
        <v>85.11500000000002</v>
      </c>
      <c r="L16" s="691">
        <f t="shared" si="12"/>
        <v>3848.257000000001</v>
      </c>
      <c r="M16" s="694">
        <f t="shared" si="13"/>
        <v>0.02363519938684261</v>
      </c>
      <c r="N16" s="693">
        <v>3283.5290000000005</v>
      </c>
      <c r="O16" s="691">
        <v>54.40900000000001</v>
      </c>
      <c r="P16" s="691">
        <f t="shared" si="14"/>
        <v>3337.9380000000006</v>
      </c>
      <c r="Q16" s="694">
        <f t="shared" si="15"/>
        <v>0.15288450534431752</v>
      </c>
    </row>
    <row r="17" spans="1:17" s="171" customFormat="1" ht="18" customHeight="1">
      <c r="A17" s="689" t="s">
        <v>332</v>
      </c>
      <c r="B17" s="690">
        <v>323.71799999999996</v>
      </c>
      <c r="C17" s="691">
        <v>2.706</v>
      </c>
      <c r="D17" s="691">
        <f t="shared" si="8"/>
        <v>326.424</v>
      </c>
      <c r="E17" s="692">
        <f t="shared" si="9"/>
        <v>0.020471549805017187</v>
      </c>
      <c r="F17" s="693">
        <v>296.61300000000006</v>
      </c>
      <c r="G17" s="691">
        <v>6.98</v>
      </c>
      <c r="H17" s="691">
        <f t="shared" si="10"/>
        <v>303.5930000000001</v>
      </c>
      <c r="I17" s="694">
        <f t="shared" si="11"/>
        <v>0.07520265618772459</v>
      </c>
      <c r="J17" s="693">
        <v>2729.7209999999995</v>
      </c>
      <c r="K17" s="691">
        <v>13.986999999999998</v>
      </c>
      <c r="L17" s="691">
        <f t="shared" si="12"/>
        <v>2743.7079999999996</v>
      </c>
      <c r="M17" s="694">
        <f t="shared" si="13"/>
        <v>0.01685128764510144</v>
      </c>
      <c r="N17" s="693">
        <v>2643.0709999999995</v>
      </c>
      <c r="O17" s="691">
        <v>20.22</v>
      </c>
      <c r="P17" s="691">
        <f t="shared" si="14"/>
        <v>2663.2909999999993</v>
      </c>
      <c r="Q17" s="694">
        <f t="shared" si="15"/>
        <v>0.030194597586219674</v>
      </c>
    </row>
    <row r="18" spans="1:17" s="171" customFormat="1" ht="18" customHeight="1">
      <c r="A18" s="689" t="s">
        <v>333</v>
      </c>
      <c r="B18" s="690">
        <v>314.233</v>
      </c>
      <c r="C18" s="691">
        <v>0</v>
      </c>
      <c r="D18" s="691">
        <f t="shared" si="8"/>
        <v>314.233</v>
      </c>
      <c r="E18" s="692">
        <f t="shared" si="9"/>
        <v>0.019706996145748983</v>
      </c>
      <c r="F18" s="693">
        <v>319.35699999999997</v>
      </c>
      <c r="G18" s="691"/>
      <c r="H18" s="691">
        <f t="shared" si="10"/>
        <v>319.35699999999997</v>
      </c>
      <c r="I18" s="694">
        <f t="shared" si="11"/>
        <v>-0.01604473989923494</v>
      </c>
      <c r="J18" s="693">
        <v>3816.3740000000003</v>
      </c>
      <c r="K18" s="691">
        <v>7.277000000000001</v>
      </c>
      <c r="L18" s="691">
        <f t="shared" si="12"/>
        <v>3823.6510000000003</v>
      </c>
      <c r="M18" s="694">
        <f t="shared" si="13"/>
        <v>0.023484074418808336</v>
      </c>
      <c r="N18" s="693">
        <v>3392.31</v>
      </c>
      <c r="O18" s="691">
        <v>5.49</v>
      </c>
      <c r="P18" s="691">
        <f t="shared" si="14"/>
        <v>3397.7999999999997</v>
      </c>
      <c r="Q18" s="694">
        <f t="shared" si="15"/>
        <v>0.12533139089999423</v>
      </c>
    </row>
    <row r="19" spans="1:17" s="171" customFormat="1" ht="18" customHeight="1">
      <c r="A19" s="689" t="s">
        <v>339</v>
      </c>
      <c r="B19" s="690">
        <v>265.16999999999996</v>
      </c>
      <c r="C19" s="691">
        <v>0.01</v>
      </c>
      <c r="D19" s="691">
        <f t="shared" si="8"/>
        <v>265.17999999999995</v>
      </c>
      <c r="E19" s="692">
        <f t="shared" si="9"/>
        <v>0.016630656989971498</v>
      </c>
      <c r="F19" s="693">
        <v>190.847</v>
      </c>
      <c r="G19" s="691"/>
      <c r="H19" s="691">
        <f t="shared" si="10"/>
        <v>190.847</v>
      </c>
      <c r="I19" s="694">
        <f t="shared" si="11"/>
        <v>0.3894900103224046</v>
      </c>
      <c r="J19" s="693">
        <v>2444.364</v>
      </c>
      <c r="K19" s="691">
        <v>0.9099999999999999</v>
      </c>
      <c r="L19" s="691">
        <f t="shared" si="12"/>
        <v>2445.274</v>
      </c>
      <c r="M19" s="694">
        <f t="shared" si="13"/>
        <v>0.015018367678006473</v>
      </c>
      <c r="N19" s="693">
        <v>1902.133</v>
      </c>
      <c r="O19" s="691">
        <v>0.18</v>
      </c>
      <c r="P19" s="691">
        <f t="shared" si="14"/>
        <v>1902.313</v>
      </c>
      <c r="Q19" s="694">
        <f t="shared" si="15"/>
        <v>0.2854214842667846</v>
      </c>
    </row>
    <row r="20" spans="1:17" s="171" customFormat="1" ht="18" customHeight="1">
      <c r="A20" s="689" t="s">
        <v>350</v>
      </c>
      <c r="B20" s="690">
        <v>206.24699999999999</v>
      </c>
      <c r="C20" s="691">
        <v>0</v>
      </c>
      <c r="D20" s="691">
        <f t="shared" si="8"/>
        <v>206.24699999999999</v>
      </c>
      <c r="E20" s="692">
        <f t="shared" si="9"/>
        <v>0.012934697609965504</v>
      </c>
      <c r="F20" s="693">
        <v>142.433</v>
      </c>
      <c r="G20" s="691">
        <v>0.31</v>
      </c>
      <c r="H20" s="691">
        <f t="shared" si="10"/>
        <v>142.743</v>
      </c>
      <c r="I20" s="694">
        <f t="shared" si="11"/>
        <v>0.4448834618860469</v>
      </c>
      <c r="J20" s="693">
        <v>1849.3939999999996</v>
      </c>
      <c r="K20" s="691">
        <v>5.4959999999999996</v>
      </c>
      <c r="L20" s="691">
        <f t="shared" si="12"/>
        <v>1854.8899999999996</v>
      </c>
      <c r="M20" s="694">
        <f t="shared" si="13"/>
        <v>0.011392351132125653</v>
      </c>
      <c r="N20" s="693">
        <v>1843.788</v>
      </c>
      <c r="O20" s="691">
        <v>14.295</v>
      </c>
      <c r="P20" s="691">
        <f t="shared" si="14"/>
        <v>1858.083</v>
      </c>
      <c r="Q20" s="694">
        <f t="shared" si="15"/>
        <v>-0.001718437766235703</v>
      </c>
    </row>
    <row r="21" spans="1:17" s="171" customFormat="1" ht="18" customHeight="1">
      <c r="A21" s="689" t="s">
        <v>338</v>
      </c>
      <c r="B21" s="690">
        <v>198.796</v>
      </c>
      <c r="C21" s="691">
        <v>0</v>
      </c>
      <c r="D21" s="691">
        <f t="shared" si="8"/>
        <v>198.796</v>
      </c>
      <c r="E21" s="692">
        <f t="shared" si="9"/>
        <v>0.012467411143292762</v>
      </c>
      <c r="F21" s="693">
        <v>199.31</v>
      </c>
      <c r="G21" s="691"/>
      <c r="H21" s="691">
        <f t="shared" si="10"/>
        <v>199.31</v>
      </c>
      <c r="I21" s="694">
        <f t="shared" si="11"/>
        <v>-0.0025788971953238926</v>
      </c>
      <c r="J21" s="693">
        <v>2333.477</v>
      </c>
      <c r="K21" s="691">
        <v>1.2950000000000002</v>
      </c>
      <c r="L21" s="691">
        <f t="shared" si="12"/>
        <v>2334.772</v>
      </c>
      <c r="M21" s="694">
        <f t="shared" si="13"/>
        <v>0.014339687225363919</v>
      </c>
      <c r="N21" s="693">
        <v>1514.0799999999995</v>
      </c>
      <c r="O21" s="691">
        <v>3.625</v>
      </c>
      <c r="P21" s="691">
        <f t="shared" si="14"/>
        <v>1517.7049999999995</v>
      </c>
      <c r="Q21" s="694">
        <f t="shared" si="15"/>
        <v>0.538356927070808</v>
      </c>
    </row>
    <row r="22" spans="1:17" s="171" customFormat="1" ht="18" customHeight="1">
      <c r="A22" s="689" t="s">
        <v>336</v>
      </c>
      <c r="B22" s="690">
        <v>172.143</v>
      </c>
      <c r="C22" s="691">
        <v>3.57</v>
      </c>
      <c r="D22" s="691">
        <f t="shared" si="8"/>
        <v>175.713</v>
      </c>
      <c r="E22" s="692">
        <f t="shared" si="9"/>
        <v>0.011019770087030931</v>
      </c>
      <c r="F22" s="693">
        <v>164.61700000000002</v>
      </c>
      <c r="G22" s="691">
        <v>3.62</v>
      </c>
      <c r="H22" s="691">
        <f t="shared" si="10"/>
        <v>168.23700000000002</v>
      </c>
      <c r="I22" s="694">
        <f t="shared" si="11"/>
        <v>0.044437311649637046</v>
      </c>
      <c r="J22" s="693">
        <v>1705.907</v>
      </c>
      <c r="K22" s="691">
        <v>49.642</v>
      </c>
      <c r="L22" s="691">
        <f t="shared" si="12"/>
        <v>1755.549</v>
      </c>
      <c r="M22" s="694">
        <f t="shared" si="13"/>
        <v>0.010782219235454426</v>
      </c>
      <c r="N22" s="693">
        <v>1638.8709999999999</v>
      </c>
      <c r="O22" s="691">
        <v>50.86000000000001</v>
      </c>
      <c r="P22" s="691">
        <f t="shared" si="14"/>
        <v>1689.7309999999998</v>
      </c>
      <c r="Q22" s="694">
        <f t="shared" si="15"/>
        <v>0.03895176214438889</v>
      </c>
    </row>
    <row r="23" spans="1:17" s="171" customFormat="1" ht="18" customHeight="1">
      <c r="A23" s="689" t="s">
        <v>341</v>
      </c>
      <c r="B23" s="690">
        <v>121.756</v>
      </c>
      <c r="C23" s="691">
        <v>38.581</v>
      </c>
      <c r="D23" s="691">
        <f aca="true" t="shared" si="16" ref="D23:D29">C23+B23</f>
        <v>160.337</v>
      </c>
      <c r="E23" s="692">
        <f aca="true" t="shared" si="17" ref="E23:E29">D23/$D$8</f>
        <v>0.010055470434425902</v>
      </c>
      <c r="F23" s="693">
        <v>134.558</v>
      </c>
      <c r="G23" s="691">
        <v>29.17</v>
      </c>
      <c r="H23" s="691">
        <f aca="true" t="shared" si="18" ref="H23:H29">G23+F23</f>
        <v>163.728</v>
      </c>
      <c r="I23" s="694">
        <f aca="true" t="shared" si="19" ref="I23:I29">(D23/H23-1)</f>
        <v>-0.020711179517248213</v>
      </c>
      <c r="J23" s="693">
        <v>1148.061</v>
      </c>
      <c r="K23" s="691">
        <v>281.11300000000006</v>
      </c>
      <c r="L23" s="691">
        <f aca="true" t="shared" si="20" ref="L23:L29">K23+J23</f>
        <v>1429.174</v>
      </c>
      <c r="M23" s="694">
        <f aca="true" t="shared" si="21" ref="M23:M29">(L23/$L$8)</f>
        <v>0.008777691419385813</v>
      </c>
      <c r="N23" s="693">
        <v>791.6869999999999</v>
      </c>
      <c r="O23" s="691">
        <v>372.432</v>
      </c>
      <c r="P23" s="691">
        <f aca="true" t="shared" si="22" ref="P23:P29">O23+N23</f>
        <v>1164.119</v>
      </c>
      <c r="Q23" s="694">
        <f aca="true" t="shared" si="23" ref="Q23:Q29">(L23/P23-1)</f>
        <v>0.2276872037996116</v>
      </c>
    </row>
    <row r="24" spans="1:17" s="171" customFormat="1" ht="18" customHeight="1">
      <c r="A24" s="689" t="s">
        <v>346</v>
      </c>
      <c r="B24" s="690">
        <v>107.526</v>
      </c>
      <c r="C24" s="691">
        <v>30.704</v>
      </c>
      <c r="D24" s="691">
        <f t="shared" si="16"/>
        <v>138.23</v>
      </c>
      <c r="E24" s="692">
        <f t="shared" si="17"/>
        <v>0.008669038825415795</v>
      </c>
      <c r="F24" s="693">
        <v>35.812</v>
      </c>
      <c r="G24" s="691">
        <v>54.748</v>
      </c>
      <c r="H24" s="691">
        <f t="shared" si="18"/>
        <v>90.56</v>
      </c>
      <c r="I24" s="694">
        <f t="shared" si="19"/>
        <v>0.5263913427561835</v>
      </c>
      <c r="J24" s="693">
        <v>862.44</v>
      </c>
      <c r="K24" s="691">
        <v>311.766</v>
      </c>
      <c r="L24" s="691">
        <f t="shared" si="20"/>
        <v>1174.2060000000001</v>
      </c>
      <c r="M24" s="694">
        <f t="shared" si="21"/>
        <v>0.00721173064356848</v>
      </c>
      <c r="N24" s="693">
        <v>504.4069999999999</v>
      </c>
      <c r="O24" s="691">
        <v>680.1930000000001</v>
      </c>
      <c r="P24" s="691">
        <f t="shared" si="22"/>
        <v>1184.6</v>
      </c>
      <c r="Q24" s="694">
        <f t="shared" si="23"/>
        <v>-0.008774269795711498</v>
      </c>
    </row>
    <row r="25" spans="1:17" s="171" customFormat="1" ht="18" customHeight="1">
      <c r="A25" s="689" t="s">
        <v>352</v>
      </c>
      <c r="B25" s="690">
        <v>135.92999999999998</v>
      </c>
      <c r="C25" s="691">
        <v>0.039</v>
      </c>
      <c r="D25" s="691">
        <f t="shared" si="16"/>
        <v>135.96899999999997</v>
      </c>
      <c r="E25" s="692">
        <f t="shared" si="17"/>
        <v>0.008527241120255807</v>
      </c>
      <c r="F25" s="693">
        <v>87.36</v>
      </c>
      <c r="G25" s="691">
        <v>0.058</v>
      </c>
      <c r="H25" s="691">
        <f t="shared" si="18"/>
        <v>87.418</v>
      </c>
      <c r="I25" s="694">
        <f t="shared" si="19"/>
        <v>0.5553890503100043</v>
      </c>
      <c r="J25" s="693">
        <v>1090.9449999999997</v>
      </c>
      <c r="K25" s="691">
        <v>0.09399999999999999</v>
      </c>
      <c r="L25" s="691">
        <f t="shared" si="20"/>
        <v>1091.0389999999998</v>
      </c>
      <c r="M25" s="694">
        <f t="shared" si="21"/>
        <v>0.0067009361131081845</v>
      </c>
      <c r="N25" s="693">
        <v>914.0550000000002</v>
      </c>
      <c r="O25" s="691">
        <v>0.197</v>
      </c>
      <c r="P25" s="691">
        <f t="shared" si="22"/>
        <v>914.2520000000002</v>
      </c>
      <c r="Q25" s="694">
        <f t="shared" si="23"/>
        <v>0.19336791169174306</v>
      </c>
    </row>
    <row r="26" spans="1:17" s="171" customFormat="1" ht="18" customHeight="1">
      <c r="A26" s="689" t="s">
        <v>345</v>
      </c>
      <c r="B26" s="690">
        <v>116.646</v>
      </c>
      <c r="C26" s="691">
        <v>0.04</v>
      </c>
      <c r="D26" s="691">
        <f t="shared" si="16"/>
        <v>116.686</v>
      </c>
      <c r="E26" s="692">
        <f t="shared" si="17"/>
        <v>0.0073179155348511</v>
      </c>
      <c r="F26" s="693">
        <v>91.606</v>
      </c>
      <c r="G26" s="691">
        <v>3.5</v>
      </c>
      <c r="H26" s="691">
        <f t="shared" si="18"/>
        <v>95.106</v>
      </c>
      <c r="I26" s="694">
        <f t="shared" si="19"/>
        <v>0.22690471684226043</v>
      </c>
      <c r="J26" s="693">
        <v>1122.6970000000001</v>
      </c>
      <c r="K26" s="691">
        <v>7.41</v>
      </c>
      <c r="L26" s="691">
        <f t="shared" si="20"/>
        <v>1130.1070000000002</v>
      </c>
      <c r="M26" s="694">
        <f t="shared" si="21"/>
        <v>0.006940883697078064</v>
      </c>
      <c r="N26" s="693">
        <v>992.3589999999998</v>
      </c>
      <c r="O26" s="691">
        <v>4.9350000000000005</v>
      </c>
      <c r="P26" s="691">
        <f t="shared" si="22"/>
        <v>997.2939999999998</v>
      </c>
      <c r="Q26" s="694">
        <f t="shared" si="23"/>
        <v>0.1331733671314581</v>
      </c>
    </row>
    <row r="27" spans="1:17" s="171" customFormat="1" ht="18" customHeight="1">
      <c r="A27" s="689" t="s">
        <v>340</v>
      </c>
      <c r="B27" s="690">
        <v>95.298</v>
      </c>
      <c r="C27" s="691">
        <v>5.396</v>
      </c>
      <c r="D27" s="691">
        <f t="shared" si="16"/>
        <v>100.694</v>
      </c>
      <c r="E27" s="692">
        <f t="shared" si="17"/>
        <v>0.006314983690128179</v>
      </c>
      <c r="F27" s="693">
        <v>118.123</v>
      </c>
      <c r="G27" s="691">
        <v>12.593</v>
      </c>
      <c r="H27" s="691">
        <f t="shared" si="18"/>
        <v>130.716</v>
      </c>
      <c r="I27" s="694">
        <f t="shared" si="19"/>
        <v>-0.22967349062088804</v>
      </c>
      <c r="J27" s="693">
        <v>1192.3420000000003</v>
      </c>
      <c r="K27" s="691">
        <v>190.98399999999992</v>
      </c>
      <c r="L27" s="691">
        <f t="shared" si="20"/>
        <v>1383.3260000000002</v>
      </c>
      <c r="M27" s="694">
        <f t="shared" si="21"/>
        <v>0.008496102476264823</v>
      </c>
      <c r="N27" s="693">
        <v>1206.6650000000002</v>
      </c>
      <c r="O27" s="691">
        <v>164.25500000000002</v>
      </c>
      <c r="P27" s="691">
        <f t="shared" si="22"/>
        <v>1370.9200000000003</v>
      </c>
      <c r="Q27" s="694">
        <f t="shared" si="23"/>
        <v>0.009049397484900634</v>
      </c>
    </row>
    <row r="28" spans="1:17" s="171" customFormat="1" ht="18" customHeight="1">
      <c r="A28" s="689" t="s">
        <v>358</v>
      </c>
      <c r="B28" s="690">
        <v>80.303</v>
      </c>
      <c r="C28" s="691">
        <v>1.6039999999999999</v>
      </c>
      <c r="D28" s="691">
        <f t="shared" si="16"/>
        <v>81.907</v>
      </c>
      <c r="E28" s="692">
        <f t="shared" si="17"/>
        <v>0.0051367645451300846</v>
      </c>
      <c r="F28" s="693">
        <v>107.48600000000002</v>
      </c>
      <c r="G28" s="691">
        <v>1.954</v>
      </c>
      <c r="H28" s="691">
        <f t="shared" si="18"/>
        <v>109.44000000000001</v>
      </c>
      <c r="I28" s="694">
        <f t="shared" si="19"/>
        <v>-0.25158077485380126</v>
      </c>
      <c r="J28" s="693">
        <v>1445.7839999999999</v>
      </c>
      <c r="K28" s="691">
        <v>35.061000000000014</v>
      </c>
      <c r="L28" s="691">
        <f t="shared" si="20"/>
        <v>1480.8449999999998</v>
      </c>
      <c r="M28" s="694">
        <f t="shared" si="21"/>
        <v>0.00909504402538836</v>
      </c>
      <c r="N28" s="693">
        <v>848.7630000000004</v>
      </c>
      <c r="O28" s="691">
        <v>36.688</v>
      </c>
      <c r="P28" s="691">
        <f t="shared" si="22"/>
        <v>885.4510000000004</v>
      </c>
      <c r="Q28" s="694">
        <f t="shared" si="23"/>
        <v>0.6724189142030437</v>
      </c>
    </row>
    <row r="29" spans="1:17" s="171" customFormat="1" ht="18" customHeight="1">
      <c r="A29" s="689" t="s">
        <v>337</v>
      </c>
      <c r="B29" s="690">
        <v>73.92599999999999</v>
      </c>
      <c r="C29" s="691">
        <v>0.38</v>
      </c>
      <c r="D29" s="691">
        <f t="shared" si="16"/>
        <v>74.30599999999998</v>
      </c>
      <c r="E29" s="692">
        <f t="shared" si="17"/>
        <v>0.004660070888818245</v>
      </c>
      <c r="F29" s="693">
        <v>84.001</v>
      </c>
      <c r="G29" s="691"/>
      <c r="H29" s="691">
        <f t="shared" si="18"/>
        <v>84.001</v>
      </c>
      <c r="I29" s="694">
        <f t="shared" si="19"/>
        <v>-0.11541529267508743</v>
      </c>
      <c r="J29" s="693">
        <v>641.7119999999999</v>
      </c>
      <c r="K29" s="691">
        <v>2.1729999999999996</v>
      </c>
      <c r="L29" s="691">
        <f t="shared" si="20"/>
        <v>643.8849999999999</v>
      </c>
      <c r="M29" s="694">
        <f t="shared" si="21"/>
        <v>0.003954608633778136</v>
      </c>
      <c r="N29" s="693">
        <v>714.7799999999999</v>
      </c>
      <c r="O29" s="691">
        <v>0.806</v>
      </c>
      <c r="P29" s="691">
        <f t="shared" si="22"/>
        <v>715.5859999999999</v>
      </c>
      <c r="Q29" s="694">
        <f t="shared" si="23"/>
        <v>-0.10019899774450591</v>
      </c>
    </row>
    <row r="30" spans="1:17" s="171" customFormat="1" ht="18" customHeight="1">
      <c r="A30" s="689" t="s">
        <v>359</v>
      </c>
      <c r="B30" s="690">
        <v>65.072</v>
      </c>
      <c r="C30" s="691">
        <v>3.11</v>
      </c>
      <c r="D30" s="691">
        <f aca="true" t="shared" si="24" ref="D30:D44">C30+B30</f>
        <v>68.182</v>
      </c>
      <c r="E30" s="692">
        <f aca="true" t="shared" si="25" ref="E30:E44">D30/$D$8</f>
        <v>0.0042760066931527155</v>
      </c>
      <c r="F30" s="693">
        <v>74.005</v>
      </c>
      <c r="G30" s="691">
        <v>0.9099999999999999</v>
      </c>
      <c r="H30" s="691">
        <f aca="true" t="shared" si="26" ref="H30:H44">G30+F30</f>
        <v>74.91499999999999</v>
      </c>
      <c r="I30" s="694">
        <f aca="true" t="shared" si="27" ref="I30:I44">(D30/H30-1)</f>
        <v>-0.08987519188413517</v>
      </c>
      <c r="J30" s="693">
        <v>617.0470000000001</v>
      </c>
      <c r="K30" s="691">
        <v>16.092</v>
      </c>
      <c r="L30" s="691">
        <f aca="true" t="shared" si="28" ref="L30:L44">K30+J30</f>
        <v>633.1390000000001</v>
      </c>
      <c r="M30" s="694">
        <f aca="true" t="shared" si="29" ref="M30:M44">(L30/$L$8)</f>
        <v>0.0038886089220616354</v>
      </c>
      <c r="N30" s="693">
        <v>477.6980000000001</v>
      </c>
      <c r="O30" s="691">
        <v>13.253</v>
      </c>
      <c r="P30" s="691">
        <f aca="true" t="shared" si="30" ref="P30:P44">O30+N30</f>
        <v>490.9510000000001</v>
      </c>
      <c r="Q30" s="694">
        <f aca="true" t="shared" si="31" ref="Q30:Q44">(L30/P30-1)</f>
        <v>0.2896174974691976</v>
      </c>
    </row>
    <row r="31" spans="1:17" s="171" customFormat="1" ht="18" customHeight="1">
      <c r="A31" s="689" t="s">
        <v>343</v>
      </c>
      <c r="B31" s="690">
        <v>64.024</v>
      </c>
      <c r="C31" s="691">
        <v>0</v>
      </c>
      <c r="D31" s="691">
        <f>C31+B31</f>
        <v>64.024</v>
      </c>
      <c r="E31" s="692">
        <f>D31/$D$8</f>
        <v>0.0040152393963569484</v>
      </c>
      <c r="F31" s="693">
        <v>51.071</v>
      </c>
      <c r="G31" s="691">
        <v>0.014</v>
      </c>
      <c r="H31" s="691">
        <f>G31+F31</f>
        <v>51.085</v>
      </c>
      <c r="I31" s="694">
        <f>(D31/H31-1)</f>
        <v>0.25328374278163834</v>
      </c>
      <c r="J31" s="693">
        <v>450.92599999999993</v>
      </c>
      <c r="K31" s="691">
        <v>42.505</v>
      </c>
      <c r="L31" s="691">
        <f>K31+J31</f>
        <v>493.4309999999999</v>
      </c>
      <c r="M31" s="694">
        <f>(L31/$L$8)</f>
        <v>0.0030305512518132576</v>
      </c>
      <c r="N31" s="693">
        <v>470.23</v>
      </c>
      <c r="O31" s="691">
        <v>26.572</v>
      </c>
      <c r="P31" s="691">
        <f>O31+N31</f>
        <v>496.802</v>
      </c>
      <c r="Q31" s="694">
        <f>(L31/P31-1)</f>
        <v>-0.006785399414656279</v>
      </c>
    </row>
    <row r="32" spans="1:17" s="171" customFormat="1" ht="18" customHeight="1">
      <c r="A32" s="689" t="s">
        <v>366</v>
      </c>
      <c r="B32" s="690">
        <v>36.586</v>
      </c>
      <c r="C32" s="691">
        <v>18.975</v>
      </c>
      <c r="D32" s="691">
        <f>C32+B32</f>
        <v>55.561</v>
      </c>
      <c r="E32" s="692">
        <f>D32/$D$8</f>
        <v>0.003484485756919099</v>
      </c>
      <c r="F32" s="693"/>
      <c r="G32" s="691">
        <v>202.837</v>
      </c>
      <c r="H32" s="691">
        <f>G32+F32</f>
        <v>202.837</v>
      </c>
      <c r="I32" s="694">
        <f>(D32/H32-1)</f>
        <v>-0.7260805474346397</v>
      </c>
      <c r="J32" s="693">
        <v>254.31299999999993</v>
      </c>
      <c r="K32" s="691">
        <v>305.89400000000006</v>
      </c>
      <c r="L32" s="691">
        <f>K32+J32</f>
        <v>560.207</v>
      </c>
      <c r="M32" s="694">
        <f>(L32/$L$8)</f>
        <v>0.0034406756468980462</v>
      </c>
      <c r="N32" s="693"/>
      <c r="O32" s="691">
        <v>740.099</v>
      </c>
      <c r="P32" s="691">
        <f>O32+N32</f>
        <v>740.099</v>
      </c>
      <c r="Q32" s="694">
        <f>(L32/P32-1)</f>
        <v>-0.2430647791714352</v>
      </c>
    </row>
    <row r="33" spans="1:17" s="171" customFormat="1" ht="18" customHeight="1">
      <c r="A33" s="689" t="s">
        <v>342</v>
      </c>
      <c r="B33" s="690">
        <v>40.161</v>
      </c>
      <c r="C33" s="691">
        <v>13.920000000000002</v>
      </c>
      <c r="D33" s="691">
        <f>C33+B33</f>
        <v>54.081</v>
      </c>
      <c r="E33" s="692">
        <f>D33/$D$8</f>
        <v>0.003391668152480009</v>
      </c>
      <c r="F33" s="693">
        <v>12.902000000000001</v>
      </c>
      <c r="G33" s="691">
        <v>11.559999999999999</v>
      </c>
      <c r="H33" s="691">
        <f>G33+F33</f>
        <v>24.462</v>
      </c>
      <c r="I33" s="694">
        <f>(D33/H33-1)</f>
        <v>1.2108167770419427</v>
      </c>
      <c r="J33" s="693">
        <v>421.47299999999996</v>
      </c>
      <c r="K33" s="691">
        <v>104.56900000000006</v>
      </c>
      <c r="L33" s="691">
        <f>K33+J33</f>
        <v>526.042</v>
      </c>
      <c r="M33" s="694">
        <f>(L33/$L$8)</f>
        <v>0.0032308412758954136</v>
      </c>
      <c r="N33" s="693">
        <v>307.956</v>
      </c>
      <c r="O33" s="691">
        <v>68.31399999999998</v>
      </c>
      <c r="P33" s="691">
        <f>O33+N33</f>
        <v>376.27</v>
      </c>
      <c r="Q33" s="694">
        <f>(L33/P33-1)</f>
        <v>0.39804395779626356</v>
      </c>
    </row>
    <row r="34" spans="1:17" s="171" customFormat="1" ht="18" customHeight="1">
      <c r="A34" s="689" t="s">
        <v>351</v>
      </c>
      <c r="B34" s="690">
        <v>45.721000000000004</v>
      </c>
      <c r="C34" s="691">
        <v>7.904</v>
      </c>
      <c r="D34" s="691">
        <f>C34+B34</f>
        <v>53.625</v>
      </c>
      <c r="E34" s="692">
        <f>D34/$D$8</f>
        <v>0.0033630702959771544</v>
      </c>
      <c r="F34" s="693">
        <v>36.15</v>
      </c>
      <c r="G34" s="691">
        <v>2.288</v>
      </c>
      <c r="H34" s="691">
        <f>G34+F34</f>
        <v>38.437999999999995</v>
      </c>
      <c r="I34" s="694">
        <f>(D34/H34-1)</f>
        <v>0.3951038035277592</v>
      </c>
      <c r="J34" s="693">
        <v>403.99799999999993</v>
      </c>
      <c r="K34" s="691">
        <v>90.38499999999999</v>
      </c>
      <c r="L34" s="691">
        <f>K34+J34</f>
        <v>494.3829999999999</v>
      </c>
      <c r="M34" s="694">
        <f>(L34/$L$8)</f>
        <v>0.003036398239115892</v>
      </c>
      <c r="N34" s="693">
        <v>440.00199999999995</v>
      </c>
      <c r="O34" s="691">
        <v>27.618</v>
      </c>
      <c r="P34" s="691">
        <f>O34+N34</f>
        <v>467.61999999999995</v>
      </c>
      <c r="Q34" s="694">
        <f>(L34/P34-1)</f>
        <v>0.05723236816218291</v>
      </c>
    </row>
    <row r="35" spans="1:17" s="171" customFormat="1" ht="18" customHeight="1">
      <c r="A35" s="689" t="s">
        <v>365</v>
      </c>
      <c r="B35" s="690">
        <v>43.294</v>
      </c>
      <c r="C35" s="691">
        <v>2.59</v>
      </c>
      <c r="D35" s="691">
        <f t="shared" si="24"/>
        <v>45.884</v>
      </c>
      <c r="E35" s="692">
        <f t="shared" si="25"/>
        <v>0.0028775965960021587</v>
      </c>
      <c r="F35" s="693">
        <v>51.968</v>
      </c>
      <c r="G35" s="691">
        <v>1.3599999999999999</v>
      </c>
      <c r="H35" s="691">
        <f t="shared" si="26"/>
        <v>53.328</v>
      </c>
      <c r="I35" s="694">
        <f t="shared" si="27"/>
        <v>-0.13958895889588963</v>
      </c>
      <c r="J35" s="693">
        <v>427.0409999999999</v>
      </c>
      <c r="K35" s="691">
        <v>5.462</v>
      </c>
      <c r="L35" s="691">
        <f t="shared" si="28"/>
        <v>432.5029999999999</v>
      </c>
      <c r="M35" s="694">
        <f t="shared" si="29"/>
        <v>0.002656344064444652</v>
      </c>
      <c r="N35" s="693">
        <v>549.959</v>
      </c>
      <c r="O35" s="691">
        <v>2.21</v>
      </c>
      <c r="P35" s="691">
        <f t="shared" si="30"/>
        <v>552.169</v>
      </c>
      <c r="Q35" s="694">
        <f t="shared" si="31"/>
        <v>-0.21671988105091033</v>
      </c>
    </row>
    <row r="36" spans="1:17" s="171" customFormat="1" ht="18" customHeight="1">
      <c r="A36" s="689" t="s">
        <v>348</v>
      </c>
      <c r="B36" s="690">
        <v>35.562</v>
      </c>
      <c r="C36" s="691">
        <v>1.993</v>
      </c>
      <c r="D36" s="691">
        <f t="shared" si="24"/>
        <v>37.555</v>
      </c>
      <c r="E36" s="692">
        <f t="shared" si="25"/>
        <v>0.0023552467126419026</v>
      </c>
      <c r="F36" s="693">
        <v>49.488</v>
      </c>
      <c r="G36" s="691">
        <v>5.908</v>
      </c>
      <c r="H36" s="691">
        <f t="shared" si="26"/>
        <v>55.396</v>
      </c>
      <c r="I36" s="694">
        <f t="shared" si="27"/>
        <v>-0.3220629648350062</v>
      </c>
      <c r="J36" s="693">
        <v>384.7400000000001</v>
      </c>
      <c r="K36" s="691">
        <v>27.68199999999999</v>
      </c>
      <c r="L36" s="691">
        <f t="shared" si="28"/>
        <v>412.42200000000014</v>
      </c>
      <c r="M36" s="694">
        <f t="shared" si="29"/>
        <v>0.0025330107114780545</v>
      </c>
      <c r="N36" s="693">
        <v>591.8199999999998</v>
      </c>
      <c r="O36" s="691">
        <v>69.85699999999997</v>
      </c>
      <c r="P36" s="691">
        <f t="shared" si="30"/>
        <v>661.6769999999998</v>
      </c>
      <c r="Q36" s="694">
        <f t="shared" si="31"/>
        <v>-0.37670192556186743</v>
      </c>
    </row>
    <row r="37" spans="1:17" s="171" customFormat="1" ht="18" customHeight="1">
      <c r="A37" s="689" t="s">
        <v>362</v>
      </c>
      <c r="B37" s="690">
        <v>2.782</v>
      </c>
      <c r="C37" s="691">
        <v>34.431</v>
      </c>
      <c r="D37" s="691">
        <f t="shared" si="24"/>
        <v>37.212999999999994</v>
      </c>
      <c r="E37" s="692">
        <f t="shared" si="25"/>
        <v>0.0023337983202647615</v>
      </c>
      <c r="F37" s="693">
        <v>11.426</v>
      </c>
      <c r="G37" s="691">
        <v>30.407999999999998</v>
      </c>
      <c r="H37" s="691">
        <f t="shared" si="26"/>
        <v>41.833999999999996</v>
      </c>
      <c r="I37" s="694">
        <f t="shared" si="27"/>
        <v>-0.11046039106946515</v>
      </c>
      <c r="J37" s="693">
        <v>218.255</v>
      </c>
      <c r="K37" s="691">
        <v>341.47900000000004</v>
      </c>
      <c r="L37" s="691">
        <f t="shared" si="28"/>
        <v>559.734</v>
      </c>
      <c r="M37" s="694">
        <f t="shared" si="29"/>
        <v>0.0034377705786268844</v>
      </c>
      <c r="N37" s="693">
        <v>55.83599999999999</v>
      </c>
      <c r="O37" s="691">
        <v>304.0129999999999</v>
      </c>
      <c r="P37" s="691">
        <f t="shared" si="30"/>
        <v>359.84899999999993</v>
      </c>
      <c r="Q37" s="694">
        <f t="shared" si="31"/>
        <v>0.5554690995389737</v>
      </c>
    </row>
    <row r="38" spans="1:17" s="171" customFormat="1" ht="18" customHeight="1">
      <c r="A38" s="689" t="s">
        <v>360</v>
      </c>
      <c r="B38" s="690">
        <v>33.611</v>
      </c>
      <c r="C38" s="691">
        <v>2.264</v>
      </c>
      <c r="D38" s="691">
        <f t="shared" si="24"/>
        <v>35.875</v>
      </c>
      <c r="E38" s="692">
        <f t="shared" si="25"/>
        <v>0.002249886188684017</v>
      </c>
      <c r="F38" s="693">
        <v>25.337000000000003</v>
      </c>
      <c r="G38" s="691">
        <v>1.135</v>
      </c>
      <c r="H38" s="691">
        <f t="shared" si="26"/>
        <v>26.472000000000005</v>
      </c>
      <c r="I38" s="694">
        <f t="shared" si="27"/>
        <v>0.35520550015110275</v>
      </c>
      <c r="J38" s="693">
        <v>324.84599999999995</v>
      </c>
      <c r="K38" s="691">
        <v>11.844000000000003</v>
      </c>
      <c r="L38" s="691">
        <f t="shared" si="28"/>
        <v>336.68999999999994</v>
      </c>
      <c r="M38" s="694">
        <f t="shared" si="29"/>
        <v>0.0020678804148361284</v>
      </c>
      <c r="N38" s="693">
        <v>301.059</v>
      </c>
      <c r="O38" s="691">
        <v>22.488</v>
      </c>
      <c r="P38" s="691">
        <f t="shared" si="30"/>
        <v>323.547</v>
      </c>
      <c r="Q38" s="694">
        <f t="shared" si="31"/>
        <v>0.040621609843391804</v>
      </c>
    </row>
    <row r="39" spans="1:17" s="171" customFormat="1" ht="18" customHeight="1">
      <c r="A39" s="689" t="s">
        <v>344</v>
      </c>
      <c r="B39" s="690">
        <v>32.804</v>
      </c>
      <c r="C39" s="691">
        <v>0.009</v>
      </c>
      <c r="D39" s="691">
        <f t="shared" si="24"/>
        <v>32.813</v>
      </c>
      <c r="E39" s="692">
        <f t="shared" si="25"/>
        <v>0.002057854090851252</v>
      </c>
      <c r="F39" s="693">
        <v>29.931</v>
      </c>
      <c r="G39" s="691">
        <v>0.2</v>
      </c>
      <c r="H39" s="691">
        <f t="shared" si="26"/>
        <v>30.131</v>
      </c>
      <c r="I39" s="694">
        <f t="shared" si="27"/>
        <v>0.08901131724801714</v>
      </c>
      <c r="J39" s="693">
        <v>346.94500000000005</v>
      </c>
      <c r="K39" s="691">
        <v>0.8889999999999999</v>
      </c>
      <c r="L39" s="691">
        <f t="shared" si="28"/>
        <v>347.83400000000006</v>
      </c>
      <c r="M39" s="694">
        <f t="shared" si="29"/>
        <v>0.0021363245603199087</v>
      </c>
      <c r="N39" s="693">
        <v>211.97800000000004</v>
      </c>
      <c r="O39" s="691">
        <v>0.29100000000000004</v>
      </c>
      <c r="P39" s="691">
        <f t="shared" si="30"/>
        <v>212.26900000000003</v>
      </c>
      <c r="Q39" s="694">
        <f t="shared" si="31"/>
        <v>0.6386471882375666</v>
      </c>
    </row>
    <row r="40" spans="1:17" s="171" customFormat="1" ht="18" customHeight="1">
      <c r="A40" s="689" t="s">
        <v>363</v>
      </c>
      <c r="B40" s="690">
        <v>22.899</v>
      </c>
      <c r="C40" s="691">
        <v>6.598000000000001</v>
      </c>
      <c r="D40" s="691">
        <f t="shared" si="24"/>
        <v>29.497</v>
      </c>
      <c r="E40" s="692">
        <f t="shared" si="25"/>
        <v>0.0018498924852296153</v>
      </c>
      <c r="F40" s="693">
        <v>12.119</v>
      </c>
      <c r="G40" s="691">
        <v>4.694</v>
      </c>
      <c r="H40" s="691">
        <f t="shared" si="26"/>
        <v>16.813</v>
      </c>
      <c r="I40" s="694">
        <f t="shared" si="27"/>
        <v>0.7544162255397611</v>
      </c>
      <c r="J40" s="693">
        <v>210.474</v>
      </c>
      <c r="K40" s="691">
        <v>31.765</v>
      </c>
      <c r="L40" s="691">
        <f t="shared" si="28"/>
        <v>242.23899999999998</v>
      </c>
      <c r="M40" s="694">
        <f t="shared" si="29"/>
        <v>0.001487781887818138</v>
      </c>
      <c r="N40" s="693">
        <v>140.027</v>
      </c>
      <c r="O40" s="691">
        <v>16.926</v>
      </c>
      <c r="P40" s="691">
        <f t="shared" si="30"/>
        <v>156.95299999999997</v>
      </c>
      <c r="Q40" s="694">
        <f t="shared" si="31"/>
        <v>0.5433855995106815</v>
      </c>
    </row>
    <row r="41" spans="1:17" s="171" customFormat="1" ht="18" customHeight="1">
      <c r="A41" s="689" t="s">
        <v>356</v>
      </c>
      <c r="B41" s="690">
        <v>19.591</v>
      </c>
      <c r="C41" s="691">
        <v>2.2030000000000003</v>
      </c>
      <c r="D41" s="691">
        <f t="shared" si="24"/>
        <v>21.794</v>
      </c>
      <c r="E41" s="692">
        <f t="shared" si="25"/>
        <v>0.0013668019399631908</v>
      </c>
      <c r="F41" s="693">
        <v>16.407</v>
      </c>
      <c r="G41" s="691">
        <v>3.4939999999999993</v>
      </c>
      <c r="H41" s="691">
        <f t="shared" si="26"/>
        <v>19.901</v>
      </c>
      <c r="I41" s="694">
        <f t="shared" si="27"/>
        <v>0.09512084819858302</v>
      </c>
      <c r="J41" s="693">
        <v>186.793</v>
      </c>
      <c r="K41" s="691">
        <v>35.364</v>
      </c>
      <c r="L41" s="691">
        <f t="shared" si="28"/>
        <v>222.157</v>
      </c>
      <c r="M41" s="694">
        <f t="shared" si="29"/>
        <v>0.001364442393058154</v>
      </c>
      <c r="N41" s="693">
        <v>214.94500000000008</v>
      </c>
      <c r="O41" s="691">
        <v>125.306</v>
      </c>
      <c r="P41" s="691">
        <f t="shared" si="30"/>
        <v>340.2510000000001</v>
      </c>
      <c r="Q41" s="694">
        <f t="shared" si="31"/>
        <v>-0.34707906809972655</v>
      </c>
    </row>
    <row r="42" spans="1:17" s="171" customFormat="1" ht="18" customHeight="1">
      <c r="A42" s="689" t="s">
        <v>371</v>
      </c>
      <c r="B42" s="690">
        <v>21.523000000000003</v>
      </c>
      <c r="C42" s="691">
        <v>0.195</v>
      </c>
      <c r="D42" s="691">
        <f t="shared" si="24"/>
        <v>21.718000000000004</v>
      </c>
      <c r="E42" s="692">
        <f t="shared" si="25"/>
        <v>0.0013620356305460485</v>
      </c>
      <c r="F42" s="693">
        <v>6.138000000000001</v>
      </c>
      <c r="G42" s="691">
        <v>1.5</v>
      </c>
      <c r="H42" s="691">
        <f t="shared" si="26"/>
        <v>7.638000000000001</v>
      </c>
      <c r="I42" s="694">
        <f t="shared" si="27"/>
        <v>1.843414506415292</v>
      </c>
      <c r="J42" s="693">
        <v>127.984</v>
      </c>
      <c r="K42" s="691">
        <v>0.603</v>
      </c>
      <c r="L42" s="691">
        <f t="shared" si="28"/>
        <v>128.587</v>
      </c>
      <c r="M42" s="694">
        <f t="shared" si="29"/>
        <v>0.0007897547860124544</v>
      </c>
      <c r="N42" s="693">
        <v>81.15299999999996</v>
      </c>
      <c r="O42" s="691">
        <v>23.423</v>
      </c>
      <c r="P42" s="691">
        <f t="shared" si="30"/>
        <v>104.57599999999996</v>
      </c>
      <c r="Q42" s="694">
        <f t="shared" si="31"/>
        <v>0.22960335067319493</v>
      </c>
    </row>
    <row r="43" spans="1:17" s="171" customFormat="1" ht="18" customHeight="1">
      <c r="A43" s="689" t="s">
        <v>372</v>
      </c>
      <c r="B43" s="690">
        <v>16.697</v>
      </c>
      <c r="C43" s="691">
        <v>2.5479999999999996</v>
      </c>
      <c r="D43" s="691">
        <f t="shared" si="24"/>
        <v>19.244999999999997</v>
      </c>
      <c r="E43" s="692">
        <f t="shared" si="25"/>
        <v>0.0012069424306961367</v>
      </c>
      <c r="F43" s="693">
        <v>17.532000000000004</v>
      </c>
      <c r="G43" s="691">
        <v>4.389</v>
      </c>
      <c r="H43" s="691">
        <f t="shared" si="26"/>
        <v>21.921000000000003</v>
      </c>
      <c r="I43" s="694">
        <f t="shared" si="27"/>
        <v>-0.12207472286848253</v>
      </c>
      <c r="J43" s="693">
        <v>131.47999999999996</v>
      </c>
      <c r="K43" s="691">
        <v>82.10699999999997</v>
      </c>
      <c r="L43" s="691">
        <f t="shared" si="28"/>
        <v>213.58699999999993</v>
      </c>
      <c r="M43" s="694">
        <f t="shared" si="29"/>
        <v>0.0013118072237476733</v>
      </c>
      <c r="N43" s="693">
        <v>81.07999999999998</v>
      </c>
      <c r="O43" s="691">
        <v>112.35599999999998</v>
      </c>
      <c r="P43" s="691">
        <f t="shared" si="30"/>
        <v>193.43599999999998</v>
      </c>
      <c r="Q43" s="694">
        <f t="shared" si="31"/>
        <v>0.10417399036373776</v>
      </c>
    </row>
    <row r="44" spans="1:17" s="171" customFormat="1" ht="18" customHeight="1">
      <c r="A44" s="689" t="s">
        <v>361</v>
      </c>
      <c r="B44" s="690">
        <v>18.073999999999998</v>
      </c>
      <c r="C44" s="691">
        <v>0</v>
      </c>
      <c r="D44" s="691">
        <f t="shared" si="24"/>
        <v>18.073999999999998</v>
      </c>
      <c r="E44" s="692">
        <f t="shared" si="25"/>
        <v>0.0011335036369135867</v>
      </c>
      <c r="F44" s="693">
        <v>21.822</v>
      </c>
      <c r="G44" s="691">
        <v>0.125</v>
      </c>
      <c r="H44" s="691">
        <f t="shared" si="26"/>
        <v>21.947</v>
      </c>
      <c r="I44" s="694">
        <f t="shared" si="27"/>
        <v>-0.17647058823529416</v>
      </c>
      <c r="J44" s="693">
        <v>220.37400000000002</v>
      </c>
      <c r="K44" s="691">
        <v>11.674000000000001</v>
      </c>
      <c r="L44" s="691">
        <f t="shared" si="28"/>
        <v>232.04800000000003</v>
      </c>
      <c r="M44" s="694">
        <f t="shared" si="29"/>
        <v>0.0014251908714303782</v>
      </c>
      <c r="N44" s="693">
        <v>216.817</v>
      </c>
      <c r="O44" s="691">
        <v>13.579999999999998</v>
      </c>
      <c r="P44" s="691">
        <f t="shared" si="30"/>
        <v>230.397</v>
      </c>
      <c r="Q44" s="694">
        <f t="shared" si="31"/>
        <v>0.007165891916995681</v>
      </c>
    </row>
    <row r="45" spans="1:17" s="171" customFormat="1" ht="18" customHeight="1">
      <c r="A45" s="689" t="s">
        <v>349</v>
      </c>
      <c r="B45" s="690">
        <v>16.19</v>
      </c>
      <c r="C45" s="691">
        <v>1.601</v>
      </c>
      <c r="D45" s="691">
        <f aca="true" t="shared" si="32" ref="D45:D53">C45+B45</f>
        <v>17.791</v>
      </c>
      <c r="E45" s="692">
        <f aca="true" t="shared" si="33" ref="E45:E53">D45/$D$8</f>
        <v>0.0011157554057944906</v>
      </c>
      <c r="F45" s="693">
        <v>9.518</v>
      </c>
      <c r="G45" s="691">
        <v>3.4000000000000004</v>
      </c>
      <c r="H45" s="691">
        <f aca="true" t="shared" si="34" ref="H45:H53">G45+F45</f>
        <v>12.918000000000001</v>
      </c>
      <c r="I45" s="694">
        <f aca="true" t="shared" si="35" ref="I45:I53">(D45/H45-1)</f>
        <v>0.3772255767146617</v>
      </c>
      <c r="J45" s="693">
        <v>208.22799999999998</v>
      </c>
      <c r="K45" s="691">
        <v>22.876</v>
      </c>
      <c r="L45" s="691">
        <f aca="true" t="shared" si="36" ref="L45:L53">K45+J45</f>
        <v>231.10399999999998</v>
      </c>
      <c r="M45" s="694">
        <f aca="true" t="shared" si="37" ref="M45:M53">(L45/$L$8)</f>
        <v>0.0014193930184748244</v>
      </c>
      <c r="N45" s="693">
        <v>209.25000000000003</v>
      </c>
      <c r="O45" s="691">
        <v>30.50599999999999</v>
      </c>
      <c r="P45" s="691">
        <f aca="true" t="shared" si="38" ref="P45:P53">O45+N45</f>
        <v>239.75600000000003</v>
      </c>
      <c r="Q45" s="694">
        <f aca="true" t="shared" si="39" ref="Q45:Q53">(L45/P45-1)</f>
        <v>-0.03608668813293536</v>
      </c>
    </row>
    <row r="46" spans="1:17" s="171" customFormat="1" ht="18" customHeight="1">
      <c r="A46" s="689" t="s">
        <v>347</v>
      </c>
      <c r="B46" s="690">
        <v>16.788999999999998</v>
      </c>
      <c r="C46" s="691">
        <v>0</v>
      </c>
      <c r="D46" s="691">
        <f t="shared" si="32"/>
        <v>16.788999999999998</v>
      </c>
      <c r="E46" s="692">
        <f t="shared" si="33"/>
        <v>0.001052915379005323</v>
      </c>
      <c r="F46" s="693">
        <v>18.612</v>
      </c>
      <c r="G46" s="691"/>
      <c r="H46" s="691">
        <f t="shared" si="34"/>
        <v>18.612</v>
      </c>
      <c r="I46" s="694">
        <f t="shared" si="35"/>
        <v>-0.09794756071351818</v>
      </c>
      <c r="J46" s="693">
        <v>102.33799999999998</v>
      </c>
      <c r="K46" s="691">
        <v>0.068</v>
      </c>
      <c r="L46" s="691">
        <f t="shared" si="36"/>
        <v>102.40599999999998</v>
      </c>
      <c r="M46" s="694">
        <f t="shared" si="37"/>
        <v>0.0006289564933966217</v>
      </c>
      <c r="N46" s="693">
        <v>114.68700000000001</v>
      </c>
      <c r="O46" s="691"/>
      <c r="P46" s="691">
        <f t="shared" si="38"/>
        <v>114.68700000000001</v>
      </c>
      <c r="Q46" s="694">
        <f t="shared" si="39"/>
        <v>-0.1070827556741395</v>
      </c>
    </row>
    <row r="47" spans="1:17" s="171" customFormat="1" ht="18" customHeight="1">
      <c r="A47" s="689" t="s">
        <v>354</v>
      </c>
      <c r="B47" s="690">
        <v>15.649999999999999</v>
      </c>
      <c r="C47" s="691">
        <v>0</v>
      </c>
      <c r="D47" s="691">
        <f t="shared" si="32"/>
        <v>15.649999999999999</v>
      </c>
      <c r="E47" s="692">
        <f t="shared" si="33"/>
        <v>0.0009814834523457802</v>
      </c>
      <c r="F47" s="693">
        <v>28.525</v>
      </c>
      <c r="G47" s="691"/>
      <c r="H47" s="691">
        <f t="shared" si="34"/>
        <v>28.525</v>
      </c>
      <c r="I47" s="694">
        <f t="shared" si="35"/>
        <v>-0.45135845749342685</v>
      </c>
      <c r="J47" s="693">
        <v>172.216</v>
      </c>
      <c r="K47" s="691"/>
      <c r="L47" s="691">
        <f t="shared" si="36"/>
        <v>172.216</v>
      </c>
      <c r="M47" s="694">
        <f t="shared" si="37"/>
        <v>0.0010577150896118649</v>
      </c>
      <c r="N47" s="693">
        <v>238.38000000000002</v>
      </c>
      <c r="O47" s="691">
        <v>0.95</v>
      </c>
      <c r="P47" s="691">
        <f t="shared" si="38"/>
        <v>239.33</v>
      </c>
      <c r="Q47" s="694">
        <f t="shared" si="39"/>
        <v>-0.2804245184473322</v>
      </c>
    </row>
    <row r="48" spans="1:17" s="171" customFormat="1" ht="18" customHeight="1">
      <c r="A48" s="689" t="s">
        <v>357</v>
      </c>
      <c r="B48" s="690">
        <v>11.335</v>
      </c>
      <c r="C48" s="691">
        <v>0</v>
      </c>
      <c r="D48" s="691">
        <f t="shared" si="32"/>
        <v>11.335</v>
      </c>
      <c r="E48" s="692">
        <f t="shared" si="33"/>
        <v>0.0007108699637277584</v>
      </c>
      <c r="F48" s="693">
        <v>10.991</v>
      </c>
      <c r="G48" s="691">
        <v>0.15000000000000002</v>
      </c>
      <c r="H48" s="691">
        <f t="shared" si="34"/>
        <v>11.141</v>
      </c>
      <c r="I48" s="694">
        <f t="shared" si="35"/>
        <v>0.017413158603357015</v>
      </c>
      <c r="J48" s="693">
        <v>143.78799999999998</v>
      </c>
      <c r="K48" s="691">
        <v>1.2359999999999998</v>
      </c>
      <c r="L48" s="691">
        <f t="shared" si="36"/>
        <v>145.02399999999997</v>
      </c>
      <c r="M48" s="694">
        <f t="shared" si="37"/>
        <v>0.0008907074438836754</v>
      </c>
      <c r="N48" s="693">
        <v>220.01100000000002</v>
      </c>
      <c r="O48" s="691">
        <v>4.473999999999999</v>
      </c>
      <c r="P48" s="691">
        <f t="shared" si="38"/>
        <v>224.485</v>
      </c>
      <c r="Q48" s="694">
        <f t="shared" si="39"/>
        <v>-0.3539701984542398</v>
      </c>
    </row>
    <row r="49" spans="1:17" s="171" customFormat="1" ht="18" customHeight="1">
      <c r="A49" s="689" t="s">
        <v>373</v>
      </c>
      <c r="B49" s="690">
        <v>6.56</v>
      </c>
      <c r="C49" s="691">
        <v>0.28200000000000003</v>
      </c>
      <c r="D49" s="691">
        <f t="shared" si="32"/>
        <v>6.842</v>
      </c>
      <c r="E49" s="692">
        <f t="shared" si="33"/>
        <v>0.0004290932767380082</v>
      </c>
      <c r="F49" s="693">
        <v>10.65</v>
      </c>
      <c r="G49" s="691">
        <v>2.811</v>
      </c>
      <c r="H49" s="691">
        <f t="shared" si="34"/>
        <v>13.461</v>
      </c>
      <c r="I49" s="694">
        <f t="shared" si="35"/>
        <v>-0.4917168115296041</v>
      </c>
      <c r="J49" s="693">
        <v>78.847</v>
      </c>
      <c r="K49" s="691">
        <v>7.146999999999999</v>
      </c>
      <c r="L49" s="691">
        <f t="shared" si="36"/>
        <v>85.994</v>
      </c>
      <c r="M49" s="694">
        <f t="shared" si="37"/>
        <v>0.0005281573803600286</v>
      </c>
      <c r="N49" s="693">
        <v>144.263</v>
      </c>
      <c r="O49" s="691">
        <v>20.675</v>
      </c>
      <c r="P49" s="691">
        <f t="shared" si="38"/>
        <v>164.93800000000002</v>
      </c>
      <c r="Q49" s="694">
        <f t="shared" si="39"/>
        <v>-0.47862833307060837</v>
      </c>
    </row>
    <row r="50" spans="1:17" s="171" customFormat="1" ht="18" customHeight="1">
      <c r="A50" s="689" t="s">
        <v>374</v>
      </c>
      <c r="B50" s="690">
        <v>5.933</v>
      </c>
      <c r="C50" s="691">
        <v>0</v>
      </c>
      <c r="D50" s="691">
        <f t="shared" si="32"/>
        <v>5.933</v>
      </c>
      <c r="E50" s="692">
        <f t="shared" si="33"/>
        <v>0.00037208570752508076</v>
      </c>
      <c r="F50" s="693">
        <v>9.046</v>
      </c>
      <c r="G50" s="691">
        <v>0.8150000000000001</v>
      </c>
      <c r="H50" s="691">
        <f t="shared" si="34"/>
        <v>9.860999999999999</v>
      </c>
      <c r="I50" s="694">
        <f t="shared" si="35"/>
        <v>-0.3983368826691005</v>
      </c>
      <c r="J50" s="693">
        <v>94.07400000000003</v>
      </c>
      <c r="K50" s="691">
        <v>1.9629999999999996</v>
      </c>
      <c r="L50" s="691">
        <f t="shared" si="36"/>
        <v>96.03700000000002</v>
      </c>
      <c r="M50" s="694">
        <f t="shared" si="37"/>
        <v>0.0005898394113267912</v>
      </c>
      <c r="N50" s="693">
        <v>177.62599999999995</v>
      </c>
      <c r="O50" s="691">
        <v>15.158000000000005</v>
      </c>
      <c r="P50" s="691">
        <f t="shared" si="38"/>
        <v>192.78399999999996</v>
      </c>
      <c r="Q50" s="694">
        <f t="shared" si="39"/>
        <v>-0.5018414391235786</v>
      </c>
    </row>
    <row r="51" spans="1:17" s="171" customFormat="1" ht="18" customHeight="1">
      <c r="A51" s="689" t="s">
        <v>364</v>
      </c>
      <c r="B51" s="690">
        <v>4.73</v>
      </c>
      <c r="C51" s="691">
        <v>0.149</v>
      </c>
      <c r="D51" s="691">
        <f t="shared" si="32"/>
        <v>4.8790000000000004</v>
      </c>
      <c r="E51" s="692">
        <f t="shared" si="33"/>
        <v>0.00030598452166102636</v>
      </c>
      <c r="F51" s="693">
        <v>6.246</v>
      </c>
      <c r="G51" s="691">
        <v>0.24</v>
      </c>
      <c r="H51" s="691">
        <f t="shared" si="34"/>
        <v>6.486000000000001</v>
      </c>
      <c r="I51" s="694">
        <f t="shared" si="35"/>
        <v>-0.24776441566450813</v>
      </c>
      <c r="J51" s="693">
        <v>51.539</v>
      </c>
      <c r="K51" s="691">
        <v>1.439</v>
      </c>
      <c r="L51" s="691">
        <f t="shared" si="36"/>
        <v>52.978</v>
      </c>
      <c r="M51" s="694">
        <f t="shared" si="37"/>
        <v>0.0003253799299568993</v>
      </c>
      <c r="N51" s="693">
        <v>128.078</v>
      </c>
      <c r="O51" s="691">
        <v>2.4649999999999994</v>
      </c>
      <c r="P51" s="691">
        <f t="shared" si="38"/>
        <v>130.543</v>
      </c>
      <c r="Q51" s="694">
        <f t="shared" si="39"/>
        <v>-0.5941720352680726</v>
      </c>
    </row>
    <row r="52" spans="1:17" s="171" customFormat="1" ht="18" customHeight="1">
      <c r="A52" s="689" t="s">
        <v>367</v>
      </c>
      <c r="B52" s="690">
        <v>2.425</v>
      </c>
      <c r="C52" s="691">
        <v>0</v>
      </c>
      <c r="D52" s="691">
        <f t="shared" si="32"/>
        <v>2.425</v>
      </c>
      <c r="E52" s="692">
        <f t="shared" si="33"/>
        <v>0.00015208289916540045</v>
      </c>
      <c r="F52" s="693">
        <v>14.084</v>
      </c>
      <c r="G52" s="691">
        <v>0.51</v>
      </c>
      <c r="H52" s="691">
        <f t="shared" si="34"/>
        <v>14.594</v>
      </c>
      <c r="I52" s="694">
        <f t="shared" si="35"/>
        <v>-0.8338358229409346</v>
      </c>
      <c r="J52" s="693">
        <v>27.663</v>
      </c>
      <c r="K52" s="691">
        <v>0.43999999999999995</v>
      </c>
      <c r="L52" s="691">
        <f t="shared" si="36"/>
        <v>28.103</v>
      </c>
      <c r="M52" s="694">
        <f t="shared" si="37"/>
        <v>0.0001726028195020337</v>
      </c>
      <c r="N52" s="693">
        <v>101.91700000000002</v>
      </c>
      <c r="O52" s="691">
        <v>8.540000000000001</v>
      </c>
      <c r="P52" s="691">
        <f t="shared" si="38"/>
        <v>110.45700000000002</v>
      </c>
      <c r="Q52" s="694">
        <f t="shared" si="39"/>
        <v>-0.7455752012095205</v>
      </c>
    </row>
    <row r="53" spans="1:17" s="171" customFormat="1" ht="18" customHeight="1">
      <c r="A53" s="689" t="s">
        <v>378</v>
      </c>
      <c r="B53" s="690">
        <v>1.9509999999999998</v>
      </c>
      <c r="C53" s="691">
        <v>0.015</v>
      </c>
      <c r="D53" s="691">
        <f t="shared" si="32"/>
        <v>1.9659999999999997</v>
      </c>
      <c r="E53" s="692">
        <f t="shared" si="33"/>
        <v>0.0001232968988697638</v>
      </c>
      <c r="F53" s="693">
        <v>2.425</v>
      </c>
      <c r="G53" s="691"/>
      <c r="H53" s="691">
        <f t="shared" si="34"/>
        <v>2.425</v>
      </c>
      <c r="I53" s="694">
        <f t="shared" si="35"/>
        <v>-0.18927835051546393</v>
      </c>
      <c r="J53" s="693">
        <v>22.48</v>
      </c>
      <c r="K53" s="691">
        <v>0.8250000000000001</v>
      </c>
      <c r="L53" s="691">
        <f t="shared" si="36"/>
        <v>23.305</v>
      </c>
      <c r="M53" s="694">
        <f t="shared" si="37"/>
        <v>0.00014313449484022685</v>
      </c>
      <c r="N53" s="693">
        <v>22.546</v>
      </c>
      <c r="O53" s="691">
        <v>0.43800000000000006</v>
      </c>
      <c r="P53" s="691">
        <f t="shared" si="38"/>
        <v>22.983999999999998</v>
      </c>
      <c r="Q53" s="694">
        <f t="shared" si="39"/>
        <v>0.013966237382527114</v>
      </c>
    </row>
    <row r="54" spans="1:17" s="171" customFormat="1" ht="18" customHeight="1">
      <c r="A54" s="689" t="s">
        <v>375</v>
      </c>
      <c r="B54" s="690">
        <v>1.631</v>
      </c>
      <c r="C54" s="691">
        <v>0.189</v>
      </c>
      <c r="D54" s="691">
        <f aca="true" t="shared" si="40" ref="D54:D60">C54+B54</f>
        <v>1.82</v>
      </c>
      <c r="E54" s="692">
        <f aca="true" t="shared" si="41" ref="E54:E60">D54/$D$8</f>
        <v>0.00011414056762104282</v>
      </c>
      <c r="F54" s="693">
        <v>0.799</v>
      </c>
      <c r="G54" s="691"/>
      <c r="H54" s="691">
        <f aca="true" t="shared" si="42" ref="H54:H60">G54+F54</f>
        <v>0.799</v>
      </c>
      <c r="I54" s="694">
        <f aca="true" t="shared" si="43" ref="I54:I60">(D54/H54-1)</f>
        <v>1.2778473091364204</v>
      </c>
      <c r="J54" s="693">
        <v>19.369000000000003</v>
      </c>
      <c r="K54" s="691">
        <v>16.711</v>
      </c>
      <c r="L54" s="691">
        <f aca="true" t="shared" si="44" ref="L54:L60">K54+J54</f>
        <v>36.08</v>
      </c>
      <c r="M54" s="694">
        <f aca="true" t="shared" si="45" ref="M54:M60">(L54/$L$8)</f>
        <v>0.00022159590533513772</v>
      </c>
      <c r="N54" s="693">
        <v>16.245</v>
      </c>
      <c r="O54" s="691">
        <v>1.357</v>
      </c>
      <c r="P54" s="691">
        <f aca="true" t="shared" si="46" ref="P54:P60">O54+N54</f>
        <v>17.602</v>
      </c>
      <c r="Q54" s="694">
        <f aca="true" t="shared" si="47" ref="Q54:Q60">(L54/P54-1)</f>
        <v>1.049767071923645</v>
      </c>
    </row>
    <row r="55" spans="1:17" s="171" customFormat="1" ht="18" customHeight="1">
      <c r="A55" s="689" t="s">
        <v>368</v>
      </c>
      <c r="B55" s="690">
        <v>1.174</v>
      </c>
      <c r="C55" s="691">
        <v>0</v>
      </c>
      <c r="D55" s="691">
        <f t="shared" si="40"/>
        <v>1.174</v>
      </c>
      <c r="E55" s="692">
        <f t="shared" si="41"/>
        <v>7.3626937575332E-05</v>
      </c>
      <c r="F55" s="693">
        <v>2.759</v>
      </c>
      <c r="G55" s="691"/>
      <c r="H55" s="691">
        <f t="shared" si="42"/>
        <v>2.759</v>
      </c>
      <c r="I55" s="694">
        <f t="shared" si="43"/>
        <v>-0.5744835085175788</v>
      </c>
      <c r="J55" s="693">
        <v>11.129</v>
      </c>
      <c r="K55" s="691"/>
      <c r="L55" s="691">
        <f t="shared" si="44"/>
        <v>11.129</v>
      </c>
      <c r="M55" s="694">
        <f t="shared" si="45"/>
        <v>6.835201858300299E-05</v>
      </c>
      <c r="N55" s="693">
        <v>11.193999999999999</v>
      </c>
      <c r="O55" s="691"/>
      <c r="P55" s="691">
        <f t="shared" si="46"/>
        <v>11.193999999999999</v>
      </c>
      <c r="Q55" s="694">
        <f t="shared" si="47"/>
        <v>-0.00580668215115232</v>
      </c>
    </row>
    <row r="56" spans="1:17" s="171" customFormat="1" ht="18" customHeight="1">
      <c r="A56" s="689" t="s">
        <v>369</v>
      </c>
      <c r="B56" s="690">
        <v>0.453</v>
      </c>
      <c r="C56" s="691">
        <v>0.287</v>
      </c>
      <c r="D56" s="691">
        <f t="shared" si="40"/>
        <v>0.74</v>
      </c>
      <c r="E56" s="692">
        <f t="shared" si="41"/>
        <v>4.640880221954488E-05</v>
      </c>
      <c r="F56" s="693">
        <v>6.401</v>
      </c>
      <c r="G56" s="691">
        <v>0.063</v>
      </c>
      <c r="H56" s="691">
        <f t="shared" si="42"/>
        <v>6.4639999999999995</v>
      </c>
      <c r="I56" s="694">
        <f t="shared" si="43"/>
        <v>-0.885519801980198</v>
      </c>
      <c r="J56" s="693">
        <v>21.125999999999998</v>
      </c>
      <c r="K56" s="691">
        <v>8.938999999999995</v>
      </c>
      <c r="L56" s="691">
        <f t="shared" si="44"/>
        <v>30.06499999999999</v>
      </c>
      <c r="M56" s="694">
        <f t="shared" si="45"/>
        <v>0.00018465301812363953</v>
      </c>
      <c r="N56" s="693">
        <v>26.451</v>
      </c>
      <c r="O56" s="691">
        <v>30.645000000000003</v>
      </c>
      <c r="P56" s="691">
        <f t="shared" si="46"/>
        <v>57.096000000000004</v>
      </c>
      <c r="Q56" s="694">
        <f t="shared" si="47"/>
        <v>-0.4734307131848118</v>
      </c>
    </row>
    <row r="57" spans="1:17" s="171" customFormat="1" ht="18" customHeight="1">
      <c r="A57" s="689" t="s">
        <v>355</v>
      </c>
      <c r="B57" s="690">
        <v>0.408</v>
      </c>
      <c r="C57" s="691">
        <v>0</v>
      </c>
      <c r="D57" s="691">
        <f t="shared" si="40"/>
        <v>0.408</v>
      </c>
      <c r="E57" s="692">
        <f t="shared" si="41"/>
        <v>2.5587555818343663E-05</v>
      </c>
      <c r="F57" s="693">
        <v>14.241999999999999</v>
      </c>
      <c r="G57" s="691">
        <v>0.048</v>
      </c>
      <c r="H57" s="691">
        <f t="shared" si="42"/>
        <v>14.29</v>
      </c>
      <c r="I57" s="694">
        <f t="shared" si="43"/>
        <v>-0.9714485654303708</v>
      </c>
      <c r="J57" s="693">
        <v>119.47100000000002</v>
      </c>
      <c r="K57" s="691"/>
      <c r="L57" s="691">
        <f t="shared" si="44"/>
        <v>119.47100000000002</v>
      </c>
      <c r="M57" s="694">
        <f t="shared" si="45"/>
        <v>0.0007337661975136986</v>
      </c>
      <c r="N57" s="693">
        <v>68.87700000000001</v>
      </c>
      <c r="O57" s="691">
        <v>0.048</v>
      </c>
      <c r="P57" s="691">
        <f t="shared" si="46"/>
        <v>68.92500000000001</v>
      </c>
      <c r="Q57" s="694">
        <f t="shared" si="47"/>
        <v>0.7333478418570911</v>
      </c>
    </row>
    <row r="58" spans="1:17" s="171" customFormat="1" ht="18" customHeight="1">
      <c r="A58" s="689" t="s">
        <v>376</v>
      </c>
      <c r="B58" s="690">
        <v>0.22</v>
      </c>
      <c r="C58" s="691">
        <v>0.1</v>
      </c>
      <c r="D58" s="691">
        <f t="shared" si="40"/>
        <v>0.32</v>
      </c>
      <c r="E58" s="692">
        <f t="shared" si="41"/>
        <v>2.006867123007346E-05</v>
      </c>
      <c r="F58" s="693">
        <v>0.154</v>
      </c>
      <c r="G58" s="691">
        <v>17.141</v>
      </c>
      <c r="H58" s="691">
        <f t="shared" si="42"/>
        <v>17.294999999999998</v>
      </c>
      <c r="I58" s="694">
        <f t="shared" si="43"/>
        <v>-0.9814975426423822</v>
      </c>
      <c r="J58" s="693">
        <v>47.018</v>
      </c>
      <c r="K58" s="691">
        <v>166.362</v>
      </c>
      <c r="L58" s="691">
        <f t="shared" si="44"/>
        <v>213.38</v>
      </c>
      <c r="M58" s="694">
        <f t="shared" si="45"/>
        <v>0.0013105358725169537</v>
      </c>
      <c r="N58" s="693">
        <v>1.767</v>
      </c>
      <c r="O58" s="691">
        <v>212.424</v>
      </c>
      <c r="P58" s="691">
        <f t="shared" si="46"/>
        <v>214.191</v>
      </c>
      <c r="Q58" s="694">
        <f t="shared" si="47"/>
        <v>-0.003786340229047891</v>
      </c>
    </row>
    <row r="59" spans="1:17" s="171" customFormat="1" ht="18" customHeight="1">
      <c r="A59" s="689" t="s">
        <v>370</v>
      </c>
      <c r="B59" s="690">
        <v>0.17200000000000001</v>
      </c>
      <c r="C59" s="691">
        <v>0.018000000000000002</v>
      </c>
      <c r="D59" s="691">
        <f t="shared" si="40"/>
        <v>0.19</v>
      </c>
      <c r="E59" s="692">
        <f t="shared" si="41"/>
        <v>1.1915773542856118E-05</v>
      </c>
      <c r="F59" s="693"/>
      <c r="G59" s="691"/>
      <c r="H59" s="691">
        <f t="shared" si="42"/>
        <v>0</v>
      </c>
      <c r="I59" s="694" t="e">
        <f t="shared" si="43"/>
        <v>#DIV/0!</v>
      </c>
      <c r="J59" s="693">
        <v>5.904999999999999</v>
      </c>
      <c r="K59" s="691">
        <v>0.13000000000000003</v>
      </c>
      <c r="L59" s="691">
        <f t="shared" si="44"/>
        <v>6.034999999999999</v>
      </c>
      <c r="M59" s="694">
        <f t="shared" si="45"/>
        <v>3.706572307920056E-05</v>
      </c>
      <c r="N59" s="693">
        <v>4.9910000000000005</v>
      </c>
      <c r="O59" s="691">
        <v>0.381</v>
      </c>
      <c r="P59" s="691">
        <f t="shared" si="46"/>
        <v>5.372000000000001</v>
      </c>
      <c r="Q59" s="694">
        <f t="shared" si="47"/>
        <v>0.12341772151898711</v>
      </c>
    </row>
    <row r="60" spans="1:17" s="171" customFormat="1" ht="18" customHeight="1" thickBot="1">
      <c r="A60" s="695" t="s">
        <v>377</v>
      </c>
      <c r="B60" s="696">
        <v>1475.4990000000005</v>
      </c>
      <c r="C60" s="697">
        <v>1117.842999999999</v>
      </c>
      <c r="D60" s="697">
        <f t="shared" si="40"/>
        <v>2593.3419999999996</v>
      </c>
      <c r="E60" s="698">
        <f t="shared" si="41"/>
        <v>0.16264039995356613</v>
      </c>
      <c r="F60" s="699">
        <v>1329.4939999999995</v>
      </c>
      <c r="G60" s="697">
        <v>957.905999999999</v>
      </c>
      <c r="H60" s="697">
        <f t="shared" si="42"/>
        <v>2287.3999999999987</v>
      </c>
      <c r="I60" s="700">
        <f t="shared" si="43"/>
        <v>0.13375098364955895</v>
      </c>
      <c r="J60" s="699">
        <v>15766.264000000072</v>
      </c>
      <c r="K60" s="697">
        <v>9729.975000000262</v>
      </c>
      <c r="L60" s="697">
        <f t="shared" si="44"/>
        <v>25496.239000000336</v>
      </c>
      <c r="M60" s="700">
        <f t="shared" si="45"/>
        <v>0.15659263203564638</v>
      </c>
      <c r="N60" s="699">
        <v>14718.899000000069</v>
      </c>
      <c r="O60" s="697">
        <v>10934.856000000234</v>
      </c>
      <c r="P60" s="697">
        <f t="shared" si="46"/>
        <v>25653.755000000303</v>
      </c>
      <c r="Q60" s="700">
        <f t="shared" si="47"/>
        <v>-0.00614007579007303</v>
      </c>
    </row>
    <row r="61" ht="14.25">
      <c r="A61" s="105" t="s">
        <v>143</v>
      </c>
    </row>
    <row r="62" ht="13.5" customHeight="1">
      <c r="A62" s="105" t="s">
        <v>53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61:Q65536 I61:I65536 I3 Q3">
    <cfRule type="cellIs" priority="4" dxfId="93" operator="lessThan" stopIfTrue="1">
      <formula>0</formula>
    </cfRule>
  </conditionalFormatting>
  <conditionalFormatting sqref="I8:I60 Q8:Q60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93"/>
  <sheetViews>
    <sheetView showGridLines="0" zoomScale="80" zoomScaleNormal="80" zoomScalePageLayoutView="0" workbookViewId="0" topLeftCell="A1">
      <selection activeCell="T91" sqref="T91:W91"/>
    </sheetView>
  </sheetViews>
  <sheetFormatPr defaultColWidth="8.00390625" defaultRowHeight="15"/>
  <cols>
    <col min="1" max="1" width="20.28125" style="112" customWidth="1"/>
    <col min="2" max="2" width="9.00390625" style="112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28125" style="112" customWidth="1"/>
    <col min="7" max="8" width="9.28125" style="112" bestFit="1" customWidth="1"/>
    <col min="9" max="9" width="10.7109375" style="112" bestFit="1" customWidth="1"/>
    <col min="10" max="10" width="8.7109375" style="112" customWidth="1"/>
    <col min="11" max="11" width="9.7109375" style="112" bestFit="1" customWidth="1"/>
    <col min="12" max="12" width="9.28125" style="112" bestFit="1" customWidth="1"/>
    <col min="13" max="13" width="10.28125" style="112" bestFit="1" customWidth="1"/>
    <col min="14" max="15" width="11.140625" style="112" bestFit="1" customWidth="1"/>
    <col min="16" max="16" width="8.7109375" style="112" customWidth="1"/>
    <col min="17" max="17" width="10.28125" style="112" customWidth="1"/>
    <col min="18" max="18" width="11.140625" style="112" bestFit="1" customWidth="1"/>
    <col min="19" max="19" width="9.28125" style="112" bestFit="1" customWidth="1"/>
    <col min="20" max="21" width="11.140625" style="112" bestFit="1" customWidth="1"/>
    <col min="22" max="22" width="8.28125" style="112" customWidth="1"/>
    <col min="23" max="23" width="10.28125" style="112" customWidth="1"/>
    <col min="24" max="24" width="11.14062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529" t="s">
        <v>28</v>
      </c>
      <c r="Y1" s="530"/>
    </row>
    <row r="2" ht="5.25" customHeight="1" thickBot="1"/>
    <row r="3" spans="1:25" ht="24" customHeight="1" thickTop="1">
      <c r="A3" s="591" t="s">
        <v>63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3"/>
    </row>
    <row r="4" spans="1:25" ht="16.5" customHeight="1" thickBot="1">
      <c r="A4" s="600" t="s">
        <v>45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2"/>
    </row>
    <row r="5" spans="1:25" s="226" customFormat="1" ht="15.75" customHeight="1" thickBot="1" thickTop="1">
      <c r="A5" s="534" t="s">
        <v>62</v>
      </c>
      <c r="B5" s="584" t="s">
        <v>36</v>
      </c>
      <c r="C5" s="585"/>
      <c r="D5" s="585"/>
      <c r="E5" s="585"/>
      <c r="F5" s="585"/>
      <c r="G5" s="585"/>
      <c r="H5" s="585"/>
      <c r="I5" s="585"/>
      <c r="J5" s="586"/>
      <c r="K5" s="586"/>
      <c r="L5" s="586"/>
      <c r="M5" s="587"/>
      <c r="N5" s="584" t="s">
        <v>35</v>
      </c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8"/>
    </row>
    <row r="6" spans="1:25" s="152" customFormat="1" ht="26.25" customHeight="1">
      <c r="A6" s="535"/>
      <c r="B6" s="576" t="s">
        <v>154</v>
      </c>
      <c r="C6" s="577"/>
      <c r="D6" s="577"/>
      <c r="E6" s="577"/>
      <c r="F6" s="577"/>
      <c r="G6" s="581" t="s">
        <v>34</v>
      </c>
      <c r="H6" s="576" t="s">
        <v>155</v>
      </c>
      <c r="I6" s="577"/>
      <c r="J6" s="577"/>
      <c r="K6" s="577"/>
      <c r="L6" s="577"/>
      <c r="M6" s="578" t="s">
        <v>33</v>
      </c>
      <c r="N6" s="576" t="s">
        <v>156</v>
      </c>
      <c r="O6" s="577"/>
      <c r="P6" s="577"/>
      <c r="Q6" s="577"/>
      <c r="R6" s="577"/>
      <c r="S6" s="581" t="s">
        <v>34</v>
      </c>
      <c r="T6" s="576" t="s">
        <v>157</v>
      </c>
      <c r="U6" s="577"/>
      <c r="V6" s="577"/>
      <c r="W6" s="577"/>
      <c r="X6" s="577"/>
      <c r="Y6" s="594" t="s">
        <v>33</v>
      </c>
    </row>
    <row r="7" spans="1:25" s="152" customFormat="1" ht="26.25" customHeight="1">
      <c r="A7" s="536"/>
      <c r="B7" s="599" t="s">
        <v>22</v>
      </c>
      <c r="C7" s="598"/>
      <c r="D7" s="597" t="s">
        <v>21</v>
      </c>
      <c r="E7" s="598"/>
      <c r="F7" s="589" t="s">
        <v>17</v>
      </c>
      <c r="G7" s="582"/>
      <c r="H7" s="599" t="s">
        <v>22</v>
      </c>
      <c r="I7" s="598"/>
      <c r="J7" s="597" t="s">
        <v>21</v>
      </c>
      <c r="K7" s="598"/>
      <c r="L7" s="589" t="s">
        <v>17</v>
      </c>
      <c r="M7" s="579"/>
      <c r="N7" s="599" t="s">
        <v>22</v>
      </c>
      <c r="O7" s="598"/>
      <c r="P7" s="597" t="s">
        <v>21</v>
      </c>
      <c r="Q7" s="598"/>
      <c r="R7" s="589" t="s">
        <v>17</v>
      </c>
      <c r="S7" s="582"/>
      <c r="T7" s="599" t="s">
        <v>22</v>
      </c>
      <c r="U7" s="598"/>
      <c r="V7" s="597" t="s">
        <v>21</v>
      </c>
      <c r="W7" s="598"/>
      <c r="X7" s="589" t="s">
        <v>17</v>
      </c>
      <c r="Y7" s="595"/>
    </row>
    <row r="8" spans="1:25" s="222" customFormat="1" ht="21" customHeight="1" thickBot="1">
      <c r="A8" s="537"/>
      <c r="B8" s="225" t="s">
        <v>19</v>
      </c>
      <c r="C8" s="223" t="s">
        <v>18</v>
      </c>
      <c r="D8" s="224" t="s">
        <v>19</v>
      </c>
      <c r="E8" s="223" t="s">
        <v>18</v>
      </c>
      <c r="F8" s="590"/>
      <c r="G8" s="583"/>
      <c r="H8" s="225" t="s">
        <v>19</v>
      </c>
      <c r="I8" s="223" t="s">
        <v>18</v>
      </c>
      <c r="J8" s="224" t="s">
        <v>19</v>
      </c>
      <c r="K8" s="223" t="s">
        <v>18</v>
      </c>
      <c r="L8" s="590"/>
      <c r="M8" s="580"/>
      <c r="N8" s="225" t="s">
        <v>19</v>
      </c>
      <c r="O8" s="223" t="s">
        <v>18</v>
      </c>
      <c r="P8" s="224" t="s">
        <v>19</v>
      </c>
      <c r="Q8" s="223" t="s">
        <v>18</v>
      </c>
      <c r="R8" s="590"/>
      <c r="S8" s="583"/>
      <c r="T8" s="225" t="s">
        <v>19</v>
      </c>
      <c r="U8" s="223" t="s">
        <v>18</v>
      </c>
      <c r="V8" s="224" t="s">
        <v>19</v>
      </c>
      <c r="W8" s="223" t="s">
        <v>18</v>
      </c>
      <c r="X8" s="590"/>
      <c r="Y8" s="596"/>
    </row>
    <row r="9" spans="1:25" s="215" customFormat="1" ht="18" customHeight="1" thickBot="1" thickTop="1">
      <c r="A9" s="221" t="s">
        <v>24</v>
      </c>
      <c r="B9" s="219">
        <f>B10+B34+B53+B66+B84+B91</f>
        <v>456405</v>
      </c>
      <c r="C9" s="218">
        <f>C10+C34+C53+C66+C84+C91</f>
        <v>509634</v>
      </c>
      <c r="D9" s="217">
        <f>D10+D34+D53+D66+D84+D91</f>
        <v>5850</v>
      </c>
      <c r="E9" s="218">
        <f>E10+E34+E53+E66+E84+E91</f>
        <v>5718</v>
      </c>
      <c r="F9" s="217">
        <f aca="true" t="shared" si="0" ref="F9:F51">SUM(B9:E9)</f>
        <v>977607</v>
      </c>
      <c r="G9" s="220">
        <f aca="true" t="shared" si="1" ref="G9:G51">F9/$F$9</f>
        <v>1</v>
      </c>
      <c r="H9" s="219">
        <f>H10+H34+H53+H66+H84+H91</f>
        <v>407324</v>
      </c>
      <c r="I9" s="218">
        <f>I10+I34+I53+I66+I84+I91</f>
        <v>447224</v>
      </c>
      <c r="J9" s="217">
        <f>J10+J34+J53+J66+J84+J91</f>
        <v>5576</v>
      </c>
      <c r="K9" s="218">
        <f>K10+K34+K53+K66+K84+K91</f>
        <v>4506</v>
      </c>
      <c r="L9" s="217">
        <f aca="true" t="shared" si="2" ref="L9:L51">SUM(H9:K9)</f>
        <v>864630</v>
      </c>
      <c r="M9" s="428">
        <f aca="true" t="shared" si="3" ref="M9:M50">IF(ISERROR(F9/L9-1),"         /0",(F9/L9-1))</f>
        <v>0.13066514000208174</v>
      </c>
      <c r="N9" s="219">
        <f>N10+N34+N53+N66+N84+N91</f>
        <v>4955029</v>
      </c>
      <c r="O9" s="218">
        <f>O10+O34+O53+O66+O84+O91</f>
        <v>4916885</v>
      </c>
      <c r="P9" s="217">
        <f>P10+P34+P53+P66+P84+P91</f>
        <v>46486</v>
      </c>
      <c r="Q9" s="218">
        <f>Q10+Q34+Q53+Q66+Q84+Q91</f>
        <v>43993</v>
      </c>
      <c r="R9" s="217">
        <f aca="true" t="shared" si="4" ref="R9:R51">SUM(N9:Q9)</f>
        <v>9962393</v>
      </c>
      <c r="S9" s="220">
        <f aca="true" t="shared" si="5" ref="S9:S51">R9/$R$9</f>
        <v>1</v>
      </c>
      <c r="T9" s="219">
        <f>T10+T34+T53+T66+T84+T91</f>
        <v>4416736</v>
      </c>
      <c r="U9" s="218">
        <f>U10+U34+U53+U66+U84+U91</f>
        <v>4367315</v>
      </c>
      <c r="V9" s="217">
        <f>V10+V34+V53+V66+V84+V91</f>
        <v>50526</v>
      </c>
      <c r="W9" s="218">
        <f>W10+W34+W53+W66+W84+W91</f>
        <v>49868</v>
      </c>
      <c r="X9" s="217">
        <f aca="true" t="shared" si="6" ref="X9:X51">SUM(T9:W9)</f>
        <v>8884445</v>
      </c>
      <c r="Y9" s="216">
        <f aca="true" t="shared" si="7" ref="Y9:Y50">IF(ISERROR(R9/X9-1),"         /0",(R9/X9-1))</f>
        <v>0.12132980732054732</v>
      </c>
    </row>
    <row r="10" spans="1:25" s="192" customFormat="1" ht="19.5" customHeight="1">
      <c r="A10" s="199" t="s">
        <v>61</v>
      </c>
      <c r="B10" s="196">
        <f>SUM(B11:B33)</f>
        <v>148154</v>
      </c>
      <c r="C10" s="195">
        <f>SUM(C11:C33)</f>
        <v>169829</v>
      </c>
      <c r="D10" s="194">
        <f>SUM(D11:D33)</f>
        <v>6</v>
      </c>
      <c r="E10" s="195">
        <f>SUM(E11:E33)</f>
        <v>199</v>
      </c>
      <c r="F10" s="194">
        <f t="shared" si="0"/>
        <v>318188</v>
      </c>
      <c r="G10" s="197">
        <f t="shared" si="1"/>
        <v>0.3254763928654357</v>
      </c>
      <c r="H10" s="196">
        <f>SUM(H11:H33)</f>
        <v>141252</v>
      </c>
      <c r="I10" s="195">
        <f>SUM(I11:I33)</f>
        <v>154561</v>
      </c>
      <c r="J10" s="194">
        <f>SUM(J11:J33)</f>
        <v>78</v>
      </c>
      <c r="K10" s="195">
        <f>SUM(K11:K33)</f>
        <v>111</v>
      </c>
      <c r="L10" s="194">
        <f t="shared" si="2"/>
        <v>296002</v>
      </c>
      <c r="M10" s="198">
        <f t="shared" si="3"/>
        <v>0.07495219626894412</v>
      </c>
      <c r="N10" s="196">
        <f>SUM(N11:N33)</f>
        <v>1533737</v>
      </c>
      <c r="O10" s="195">
        <f>SUM(O11:O33)</f>
        <v>1560902</v>
      </c>
      <c r="P10" s="194">
        <f>SUM(P11:P33)</f>
        <v>2142</v>
      </c>
      <c r="Q10" s="195">
        <f>SUM(Q11:Q33)</f>
        <v>662</v>
      </c>
      <c r="R10" s="194">
        <f t="shared" si="4"/>
        <v>3097443</v>
      </c>
      <c r="S10" s="197">
        <f t="shared" si="5"/>
        <v>0.3109135525972525</v>
      </c>
      <c r="T10" s="196">
        <f>SUM(T11:T33)</f>
        <v>1410174</v>
      </c>
      <c r="U10" s="195">
        <f>SUM(U11:U33)</f>
        <v>1420478</v>
      </c>
      <c r="V10" s="194">
        <f>SUM(V11:V33)</f>
        <v>975</v>
      </c>
      <c r="W10" s="195">
        <f>SUM(W11:W33)</f>
        <v>1117</v>
      </c>
      <c r="X10" s="194">
        <f t="shared" si="6"/>
        <v>2832744</v>
      </c>
      <c r="Y10" s="193">
        <f t="shared" si="7"/>
        <v>0.09344261253399533</v>
      </c>
    </row>
    <row r="11" spans="1:25" ht="19.5" customHeight="1">
      <c r="A11" s="191" t="s">
        <v>379</v>
      </c>
      <c r="B11" s="189">
        <v>29911</v>
      </c>
      <c r="C11" s="186">
        <v>32083</v>
      </c>
      <c r="D11" s="185">
        <v>0</v>
      </c>
      <c r="E11" s="186">
        <v>0</v>
      </c>
      <c r="F11" s="185">
        <f t="shared" si="0"/>
        <v>61994</v>
      </c>
      <c r="G11" s="188">
        <f t="shared" si="1"/>
        <v>0.06341403038235201</v>
      </c>
      <c r="H11" s="189">
        <v>32095</v>
      </c>
      <c r="I11" s="186">
        <v>32667</v>
      </c>
      <c r="J11" s="185">
        <v>0</v>
      </c>
      <c r="K11" s="186">
        <v>0</v>
      </c>
      <c r="L11" s="185">
        <f t="shared" si="2"/>
        <v>64762</v>
      </c>
      <c r="M11" s="190">
        <f t="shared" si="3"/>
        <v>-0.04274111361600941</v>
      </c>
      <c r="N11" s="189">
        <v>306936</v>
      </c>
      <c r="O11" s="186">
        <v>321804</v>
      </c>
      <c r="P11" s="185">
        <v>1023</v>
      </c>
      <c r="Q11" s="186">
        <v>89</v>
      </c>
      <c r="R11" s="185">
        <f t="shared" si="4"/>
        <v>629852</v>
      </c>
      <c r="S11" s="188">
        <f t="shared" si="5"/>
        <v>0.06322296259543264</v>
      </c>
      <c r="T11" s="189">
        <v>295310</v>
      </c>
      <c r="U11" s="186">
        <v>303533</v>
      </c>
      <c r="V11" s="185">
        <v>239</v>
      </c>
      <c r="W11" s="186">
        <v>307</v>
      </c>
      <c r="X11" s="185">
        <f t="shared" si="6"/>
        <v>599389</v>
      </c>
      <c r="Y11" s="184">
        <f t="shared" si="7"/>
        <v>0.05082342185125177</v>
      </c>
    </row>
    <row r="12" spans="1:25" ht="19.5" customHeight="1">
      <c r="A12" s="191" t="s">
        <v>380</v>
      </c>
      <c r="B12" s="189">
        <v>17578</v>
      </c>
      <c r="C12" s="186">
        <v>17877</v>
      </c>
      <c r="D12" s="185">
        <v>0</v>
      </c>
      <c r="E12" s="186">
        <v>0</v>
      </c>
      <c r="F12" s="185">
        <f t="shared" si="0"/>
        <v>35455</v>
      </c>
      <c r="G12" s="188">
        <f t="shared" si="1"/>
        <v>0.036267129838472925</v>
      </c>
      <c r="H12" s="189">
        <v>15533</v>
      </c>
      <c r="I12" s="186">
        <v>14826</v>
      </c>
      <c r="J12" s="185"/>
      <c r="K12" s="186">
        <v>1</v>
      </c>
      <c r="L12" s="185">
        <f t="shared" si="2"/>
        <v>30360</v>
      </c>
      <c r="M12" s="190">
        <f t="shared" si="3"/>
        <v>0.16781949934123852</v>
      </c>
      <c r="N12" s="189">
        <v>151703</v>
      </c>
      <c r="O12" s="186">
        <v>149418</v>
      </c>
      <c r="P12" s="185">
        <v>45</v>
      </c>
      <c r="Q12" s="186"/>
      <c r="R12" s="185">
        <f t="shared" si="4"/>
        <v>301166</v>
      </c>
      <c r="S12" s="188">
        <f t="shared" si="5"/>
        <v>0.030230287040473106</v>
      </c>
      <c r="T12" s="189">
        <v>143917</v>
      </c>
      <c r="U12" s="186">
        <v>136914</v>
      </c>
      <c r="V12" s="185">
        <v>1</v>
      </c>
      <c r="W12" s="186">
        <v>79</v>
      </c>
      <c r="X12" s="185">
        <f t="shared" si="6"/>
        <v>280911</v>
      </c>
      <c r="Y12" s="184">
        <f t="shared" si="7"/>
        <v>0.07210468796166758</v>
      </c>
    </row>
    <row r="13" spans="1:25" ht="19.5" customHeight="1">
      <c r="A13" s="191" t="s">
        <v>381</v>
      </c>
      <c r="B13" s="189">
        <v>9247</v>
      </c>
      <c r="C13" s="186">
        <v>11357</v>
      </c>
      <c r="D13" s="185">
        <v>0</v>
      </c>
      <c r="E13" s="186">
        <v>0</v>
      </c>
      <c r="F13" s="185">
        <f t="shared" si="0"/>
        <v>20604</v>
      </c>
      <c r="G13" s="188">
        <f t="shared" si="1"/>
        <v>0.021075953834209453</v>
      </c>
      <c r="H13" s="189">
        <v>9674</v>
      </c>
      <c r="I13" s="186">
        <v>11589</v>
      </c>
      <c r="J13" s="185">
        <v>3</v>
      </c>
      <c r="K13" s="186">
        <v>1</v>
      </c>
      <c r="L13" s="185">
        <f t="shared" si="2"/>
        <v>21267</v>
      </c>
      <c r="M13" s="190">
        <f t="shared" si="3"/>
        <v>-0.031175059952038398</v>
      </c>
      <c r="N13" s="189">
        <v>99805</v>
      </c>
      <c r="O13" s="186">
        <v>107222</v>
      </c>
      <c r="P13" s="185">
        <v>4</v>
      </c>
      <c r="Q13" s="186">
        <v>10</v>
      </c>
      <c r="R13" s="185">
        <f t="shared" si="4"/>
        <v>207041</v>
      </c>
      <c r="S13" s="188">
        <f t="shared" si="5"/>
        <v>0.020782255829497994</v>
      </c>
      <c r="T13" s="189">
        <v>101716</v>
      </c>
      <c r="U13" s="186">
        <v>108892</v>
      </c>
      <c r="V13" s="185">
        <v>126</v>
      </c>
      <c r="W13" s="186">
        <v>13</v>
      </c>
      <c r="X13" s="185">
        <f t="shared" si="6"/>
        <v>210747</v>
      </c>
      <c r="Y13" s="184">
        <f t="shared" si="7"/>
        <v>-0.017585066454089526</v>
      </c>
    </row>
    <row r="14" spans="1:25" ht="19.5" customHeight="1">
      <c r="A14" s="191" t="s">
        <v>382</v>
      </c>
      <c r="B14" s="189">
        <v>9559</v>
      </c>
      <c r="C14" s="186">
        <v>9642</v>
      </c>
      <c r="D14" s="185">
        <v>0</v>
      </c>
      <c r="E14" s="186">
        <v>0</v>
      </c>
      <c r="F14" s="185">
        <f t="shared" si="0"/>
        <v>19201</v>
      </c>
      <c r="G14" s="188">
        <f t="shared" si="1"/>
        <v>0.019640816810845257</v>
      </c>
      <c r="H14" s="189">
        <v>8834</v>
      </c>
      <c r="I14" s="186">
        <v>9207</v>
      </c>
      <c r="J14" s="185"/>
      <c r="K14" s="186"/>
      <c r="L14" s="185">
        <f t="shared" si="2"/>
        <v>18041</v>
      </c>
      <c r="M14" s="190">
        <f t="shared" si="3"/>
        <v>0.06429798791641272</v>
      </c>
      <c r="N14" s="189">
        <v>86595</v>
      </c>
      <c r="O14" s="186">
        <v>86815</v>
      </c>
      <c r="P14" s="185">
        <v>589</v>
      </c>
      <c r="Q14" s="186"/>
      <c r="R14" s="185">
        <f t="shared" si="4"/>
        <v>173999</v>
      </c>
      <c r="S14" s="188">
        <f t="shared" si="5"/>
        <v>0.017465582817301022</v>
      </c>
      <c r="T14" s="189">
        <v>80110</v>
      </c>
      <c r="U14" s="186">
        <v>80532</v>
      </c>
      <c r="V14" s="185"/>
      <c r="W14" s="186"/>
      <c r="X14" s="185">
        <f t="shared" si="6"/>
        <v>160642</v>
      </c>
      <c r="Y14" s="184">
        <f t="shared" si="7"/>
        <v>0.08314762017405153</v>
      </c>
    </row>
    <row r="15" spans="1:25" ht="19.5" customHeight="1">
      <c r="A15" s="191" t="s">
        <v>383</v>
      </c>
      <c r="B15" s="189">
        <v>7929</v>
      </c>
      <c r="C15" s="186">
        <v>10830</v>
      </c>
      <c r="D15" s="185">
        <v>0</v>
      </c>
      <c r="E15" s="186">
        <v>0</v>
      </c>
      <c r="F15" s="185">
        <f t="shared" si="0"/>
        <v>18759</v>
      </c>
      <c r="G15" s="188">
        <f t="shared" si="1"/>
        <v>0.019188692388659247</v>
      </c>
      <c r="H15" s="189">
        <v>7721</v>
      </c>
      <c r="I15" s="186">
        <v>10558</v>
      </c>
      <c r="J15" s="185">
        <v>1</v>
      </c>
      <c r="K15" s="186"/>
      <c r="L15" s="185">
        <f t="shared" si="2"/>
        <v>18280</v>
      </c>
      <c r="M15" s="190">
        <f t="shared" si="3"/>
        <v>0.026203501094091974</v>
      </c>
      <c r="N15" s="189">
        <v>90313</v>
      </c>
      <c r="O15" s="186">
        <v>97791</v>
      </c>
      <c r="P15" s="185">
        <v>0</v>
      </c>
      <c r="Q15" s="186">
        <v>8</v>
      </c>
      <c r="R15" s="185">
        <f t="shared" si="4"/>
        <v>188112</v>
      </c>
      <c r="S15" s="188">
        <f t="shared" si="5"/>
        <v>0.018882210328381947</v>
      </c>
      <c r="T15" s="189">
        <v>86998</v>
      </c>
      <c r="U15" s="186">
        <v>92990</v>
      </c>
      <c r="V15" s="185">
        <v>10</v>
      </c>
      <c r="W15" s="186">
        <v>2</v>
      </c>
      <c r="X15" s="185">
        <f t="shared" si="6"/>
        <v>180000</v>
      </c>
      <c r="Y15" s="184">
        <f t="shared" si="7"/>
        <v>0.04506666666666659</v>
      </c>
    </row>
    <row r="16" spans="1:25" ht="19.5" customHeight="1">
      <c r="A16" s="191" t="s">
        <v>384</v>
      </c>
      <c r="B16" s="189">
        <v>8566</v>
      </c>
      <c r="C16" s="186">
        <v>9574</v>
      </c>
      <c r="D16" s="185">
        <v>0</v>
      </c>
      <c r="E16" s="186">
        <v>0</v>
      </c>
      <c r="F16" s="185">
        <f aca="true" t="shared" si="8" ref="F16:F22">SUM(B16:E16)</f>
        <v>18140</v>
      </c>
      <c r="G16" s="188">
        <f aca="true" t="shared" si="9" ref="G16:G22">F16/$F$9</f>
        <v>0.01855551361641232</v>
      </c>
      <c r="H16" s="189">
        <v>8551</v>
      </c>
      <c r="I16" s="186">
        <v>9124</v>
      </c>
      <c r="J16" s="185">
        <v>1</v>
      </c>
      <c r="K16" s="186"/>
      <c r="L16" s="185">
        <f aca="true" t="shared" si="10" ref="L16:L22">SUM(H16:K16)</f>
        <v>17676</v>
      </c>
      <c r="M16" s="190">
        <f aca="true" t="shared" si="11" ref="M16:M22">IF(ISERROR(F16/L16-1),"         /0",(F16/L16-1))</f>
        <v>0.026250282869427544</v>
      </c>
      <c r="N16" s="189">
        <v>91859</v>
      </c>
      <c r="O16" s="186">
        <v>89576</v>
      </c>
      <c r="P16" s="185">
        <v>5</v>
      </c>
      <c r="Q16" s="186">
        <v>0</v>
      </c>
      <c r="R16" s="185">
        <f aca="true" t="shared" si="12" ref="R16:R22">SUM(N16:Q16)</f>
        <v>181440</v>
      </c>
      <c r="S16" s="188">
        <f aca="true" t="shared" si="13" ref="S16:S22">R16/$R$9</f>
        <v>0.018212491717602388</v>
      </c>
      <c r="T16" s="189">
        <v>68258</v>
      </c>
      <c r="U16" s="186">
        <v>64317</v>
      </c>
      <c r="V16" s="185">
        <v>23</v>
      </c>
      <c r="W16" s="186">
        <v>10</v>
      </c>
      <c r="X16" s="185">
        <f aca="true" t="shared" si="14" ref="X16:X22">SUM(T16:W16)</f>
        <v>132608</v>
      </c>
      <c r="Y16" s="184">
        <f aca="true" t="shared" si="15" ref="Y16:Y22">IF(ISERROR(R16/X16-1),"         /0",(R16/X16-1))</f>
        <v>0.3682432432432432</v>
      </c>
    </row>
    <row r="17" spans="1:25" ht="19.5" customHeight="1">
      <c r="A17" s="191" t="s">
        <v>385</v>
      </c>
      <c r="B17" s="189">
        <v>8468</v>
      </c>
      <c r="C17" s="186">
        <v>9519</v>
      </c>
      <c r="D17" s="185">
        <v>0</v>
      </c>
      <c r="E17" s="186">
        <v>123</v>
      </c>
      <c r="F17" s="185">
        <f t="shared" si="8"/>
        <v>18110</v>
      </c>
      <c r="G17" s="188">
        <f t="shared" si="9"/>
        <v>0.018524826438435896</v>
      </c>
      <c r="H17" s="189">
        <v>8897</v>
      </c>
      <c r="I17" s="186">
        <v>8182</v>
      </c>
      <c r="J17" s="185">
        <v>52</v>
      </c>
      <c r="K17" s="186">
        <v>35</v>
      </c>
      <c r="L17" s="185">
        <f t="shared" si="10"/>
        <v>17166</v>
      </c>
      <c r="M17" s="190">
        <f t="shared" si="11"/>
        <v>0.054992426890364765</v>
      </c>
      <c r="N17" s="189">
        <v>97662</v>
      </c>
      <c r="O17" s="186">
        <v>107399</v>
      </c>
      <c r="P17" s="185">
        <v>69</v>
      </c>
      <c r="Q17" s="186">
        <v>201</v>
      </c>
      <c r="R17" s="185">
        <f t="shared" si="12"/>
        <v>205331</v>
      </c>
      <c r="S17" s="188">
        <f t="shared" si="13"/>
        <v>0.020610610322238845</v>
      </c>
      <c r="T17" s="189">
        <v>101230</v>
      </c>
      <c r="U17" s="186">
        <v>104874</v>
      </c>
      <c r="V17" s="185">
        <v>186</v>
      </c>
      <c r="W17" s="186">
        <v>268</v>
      </c>
      <c r="X17" s="185">
        <f t="shared" si="14"/>
        <v>206558</v>
      </c>
      <c r="Y17" s="184">
        <f t="shared" si="15"/>
        <v>-0.005940220180288391</v>
      </c>
    </row>
    <row r="18" spans="1:25" ht="19.5" customHeight="1">
      <c r="A18" s="191" t="s">
        <v>386</v>
      </c>
      <c r="B18" s="189">
        <v>8262</v>
      </c>
      <c r="C18" s="186">
        <v>9728</v>
      </c>
      <c r="D18" s="185">
        <v>0</v>
      </c>
      <c r="E18" s="186">
        <v>0</v>
      </c>
      <c r="F18" s="185">
        <f t="shared" si="8"/>
        <v>17990</v>
      </c>
      <c r="G18" s="188">
        <f t="shared" si="9"/>
        <v>0.01840207772653019</v>
      </c>
      <c r="H18" s="189">
        <v>6881</v>
      </c>
      <c r="I18" s="186">
        <v>8736</v>
      </c>
      <c r="J18" s="185"/>
      <c r="K18" s="186"/>
      <c r="L18" s="185">
        <f t="shared" si="10"/>
        <v>15617</v>
      </c>
      <c r="M18" s="190">
        <f t="shared" si="11"/>
        <v>0.15194979829672794</v>
      </c>
      <c r="N18" s="189">
        <v>93616</v>
      </c>
      <c r="O18" s="186">
        <v>100250</v>
      </c>
      <c r="P18" s="185">
        <v>0</v>
      </c>
      <c r="Q18" s="186">
        <v>0</v>
      </c>
      <c r="R18" s="185">
        <f t="shared" si="12"/>
        <v>193866</v>
      </c>
      <c r="S18" s="188">
        <f t="shared" si="13"/>
        <v>0.01945978240368554</v>
      </c>
      <c r="T18" s="189">
        <v>84446</v>
      </c>
      <c r="U18" s="186">
        <v>92034</v>
      </c>
      <c r="V18" s="185"/>
      <c r="W18" s="186"/>
      <c r="X18" s="185">
        <f t="shared" si="14"/>
        <v>176480</v>
      </c>
      <c r="Y18" s="184">
        <f t="shared" si="15"/>
        <v>0.09851541251133278</v>
      </c>
    </row>
    <row r="19" spans="1:25" ht="19.5" customHeight="1">
      <c r="A19" s="191" t="s">
        <v>387</v>
      </c>
      <c r="B19" s="189">
        <v>5945</v>
      </c>
      <c r="C19" s="186">
        <v>7865</v>
      </c>
      <c r="D19" s="185">
        <v>0</v>
      </c>
      <c r="E19" s="186">
        <v>0</v>
      </c>
      <c r="F19" s="185">
        <f t="shared" si="8"/>
        <v>13810</v>
      </c>
      <c r="G19" s="188">
        <f t="shared" si="9"/>
        <v>0.014126330928481486</v>
      </c>
      <c r="H19" s="189">
        <v>2712</v>
      </c>
      <c r="I19" s="186">
        <v>2821</v>
      </c>
      <c r="J19" s="185"/>
      <c r="K19" s="186"/>
      <c r="L19" s="185">
        <f t="shared" si="10"/>
        <v>5533</v>
      </c>
      <c r="M19" s="190">
        <f t="shared" si="11"/>
        <v>1.4959334899692753</v>
      </c>
      <c r="N19" s="189">
        <v>33871</v>
      </c>
      <c r="O19" s="186">
        <v>36278</v>
      </c>
      <c r="P19" s="185">
        <v>4</v>
      </c>
      <c r="Q19" s="186"/>
      <c r="R19" s="185">
        <f t="shared" si="12"/>
        <v>70153</v>
      </c>
      <c r="S19" s="188">
        <f t="shared" si="13"/>
        <v>0.0070417820296790135</v>
      </c>
      <c r="T19" s="189">
        <v>25784</v>
      </c>
      <c r="U19" s="186">
        <v>25958</v>
      </c>
      <c r="V19" s="185">
        <v>12</v>
      </c>
      <c r="W19" s="186">
        <v>8</v>
      </c>
      <c r="X19" s="185">
        <f t="shared" si="14"/>
        <v>51762</v>
      </c>
      <c r="Y19" s="184">
        <f t="shared" si="15"/>
        <v>0.35529925427920106</v>
      </c>
    </row>
    <row r="20" spans="1:25" ht="19.5" customHeight="1">
      <c r="A20" s="191" t="s">
        <v>388</v>
      </c>
      <c r="B20" s="189">
        <v>4108</v>
      </c>
      <c r="C20" s="186">
        <v>4238</v>
      </c>
      <c r="D20" s="185">
        <v>0</v>
      </c>
      <c r="E20" s="186">
        <v>0</v>
      </c>
      <c r="F20" s="185">
        <f t="shared" si="8"/>
        <v>8346</v>
      </c>
      <c r="G20" s="188">
        <f t="shared" si="9"/>
        <v>0.008537172913041744</v>
      </c>
      <c r="H20" s="189">
        <v>4129</v>
      </c>
      <c r="I20" s="186">
        <v>4401</v>
      </c>
      <c r="J20" s="185"/>
      <c r="K20" s="186"/>
      <c r="L20" s="185">
        <f t="shared" si="10"/>
        <v>8530</v>
      </c>
      <c r="M20" s="190">
        <f t="shared" si="11"/>
        <v>-0.021570926143024582</v>
      </c>
      <c r="N20" s="189">
        <v>44142</v>
      </c>
      <c r="O20" s="186">
        <v>43585</v>
      </c>
      <c r="P20" s="185">
        <v>54</v>
      </c>
      <c r="Q20" s="186">
        <v>15</v>
      </c>
      <c r="R20" s="185">
        <f t="shared" si="12"/>
        <v>87796</v>
      </c>
      <c r="S20" s="188">
        <f t="shared" si="13"/>
        <v>0.008812742079137011</v>
      </c>
      <c r="T20" s="189">
        <v>43663</v>
      </c>
      <c r="U20" s="186">
        <v>43258</v>
      </c>
      <c r="V20" s="185">
        <v>33</v>
      </c>
      <c r="W20" s="186">
        <v>5</v>
      </c>
      <c r="X20" s="185">
        <f t="shared" si="14"/>
        <v>86959</v>
      </c>
      <c r="Y20" s="184">
        <f t="shared" si="15"/>
        <v>0.00962522568106805</v>
      </c>
    </row>
    <row r="21" spans="1:25" ht="19.5" customHeight="1">
      <c r="A21" s="191" t="s">
        <v>389</v>
      </c>
      <c r="B21" s="189">
        <v>2249</v>
      </c>
      <c r="C21" s="186">
        <v>5203</v>
      </c>
      <c r="D21" s="185">
        <v>0</v>
      </c>
      <c r="E21" s="186">
        <v>0</v>
      </c>
      <c r="F21" s="185">
        <f t="shared" si="8"/>
        <v>7452</v>
      </c>
      <c r="G21" s="188">
        <f t="shared" si="9"/>
        <v>0.0076226950093442455</v>
      </c>
      <c r="H21" s="189">
        <v>2144</v>
      </c>
      <c r="I21" s="186">
        <v>5005</v>
      </c>
      <c r="J21" s="185"/>
      <c r="K21" s="186"/>
      <c r="L21" s="185">
        <f t="shared" si="10"/>
        <v>7149</v>
      </c>
      <c r="M21" s="190">
        <f t="shared" si="11"/>
        <v>0.04238355014687367</v>
      </c>
      <c r="N21" s="189">
        <v>22165</v>
      </c>
      <c r="O21" s="186">
        <v>49730</v>
      </c>
      <c r="P21" s="185"/>
      <c r="Q21" s="186"/>
      <c r="R21" s="185">
        <f t="shared" si="12"/>
        <v>71895</v>
      </c>
      <c r="S21" s="188">
        <f t="shared" si="13"/>
        <v>0.007216639616606171</v>
      </c>
      <c r="T21" s="189">
        <v>21490</v>
      </c>
      <c r="U21" s="186">
        <v>50820</v>
      </c>
      <c r="V21" s="185"/>
      <c r="W21" s="186"/>
      <c r="X21" s="185">
        <f t="shared" si="14"/>
        <v>72310</v>
      </c>
      <c r="Y21" s="184">
        <f t="shared" si="15"/>
        <v>-0.005739178536855238</v>
      </c>
    </row>
    <row r="22" spans="1:25" ht="19.5" customHeight="1">
      <c r="A22" s="191" t="s">
        <v>390</v>
      </c>
      <c r="B22" s="189">
        <v>2950</v>
      </c>
      <c r="C22" s="186">
        <v>4248</v>
      </c>
      <c r="D22" s="185">
        <v>0</v>
      </c>
      <c r="E22" s="186">
        <v>0</v>
      </c>
      <c r="F22" s="185">
        <f t="shared" si="8"/>
        <v>7198</v>
      </c>
      <c r="G22" s="188">
        <f t="shared" si="9"/>
        <v>0.007362876902477171</v>
      </c>
      <c r="H22" s="189">
        <v>3013</v>
      </c>
      <c r="I22" s="186">
        <v>4027</v>
      </c>
      <c r="J22" s="185"/>
      <c r="K22" s="186"/>
      <c r="L22" s="185">
        <f t="shared" si="10"/>
        <v>7040</v>
      </c>
      <c r="M22" s="190">
        <f t="shared" si="11"/>
        <v>0.022443181818181834</v>
      </c>
      <c r="N22" s="189">
        <v>41851</v>
      </c>
      <c r="O22" s="186">
        <v>39827</v>
      </c>
      <c r="P22" s="185"/>
      <c r="Q22" s="186"/>
      <c r="R22" s="185">
        <f t="shared" si="12"/>
        <v>81678</v>
      </c>
      <c r="S22" s="188">
        <f t="shared" si="13"/>
        <v>0.00819863259760983</v>
      </c>
      <c r="T22" s="189">
        <v>40977</v>
      </c>
      <c r="U22" s="186">
        <v>36679</v>
      </c>
      <c r="V22" s="185"/>
      <c r="W22" s="186"/>
      <c r="X22" s="185">
        <f t="shared" si="14"/>
        <v>77656</v>
      </c>
      <c r="Y22" s="184">
        <f t="shared" si="15"/>
        <v>0.051792520861234204</v>
      </c>
    </row>
    <row r="23" spans="1:25" ht="19.5" customHeight="1">
      <c r="A23" s="191" t="s">
        <v>391</v>
      </c>
      <c r="B23" s="189">
        <v>3208</v>
      </c>
      <c r="C23" s="186">
        <v>3736</v>
      </c>
      <c r="D23" s="185">
        <v>0</v>
      </c>
      <c r="E23" s="186">
        <v>0</v>
      </c>
      <c r="F23" s="185">
        <f t="shared" si="0"/>
        <v>6944</v>
      </c>
      <c r="G23" s="188">
        <f t="shared" si="1"/>
        <v>0.007103058795610097</v>
      </c>
      <c r="H23" s="189">
        <v>3231</v>
      </c>
      <c r="I23" s="186">
        <v>3456</v>
      </c>
      <c r="J23" s="185"/>
      <c r="K23" s="186"/>
      <c r="L23" s="185">
        <f t="shared" si="2"/>
        <v>6687</v>
      </c>
      <c r="M23" s="190">
        <f t="shared" si="3"/>
        <v>0.038432780020936086</v>
      </c>
      <c r="N23" s="189">
        <v>35745</v>
      </c>
      <c r="O23" s="186">
        <v>39016</v>
      </c>
      <c r="P23" s="185"/>
      <c r="Q23" s="186"/>
      <c r="R23" s="185">
        <f t="shared" si="4"/>
        <v>74761</v>
      </c>
      <c r="S23" s="188">
        <f t="shared" si="5"/>
        <v>0.00750432150187209</v>
      </c>
      <c r="T23" s="189">
        <v>34544</v>
      </c>
      <c r="U23" s="186">
        <v>37944</v>
      </c>
      <c r="V23" s="185"/>
      <c r="W23" s="186"/>
      <c r="X23" s="185">
        <f t="shared" si="6"/>
        <v>72488</v>
      </c>
      <c r="Y23" s="184">
        <f t="shared" si="7"/>
        <v>0.03135691424787557</v>
      </c>
    </row>
    <row r="24" spans="1:25" ht="19.5" customHeight="1">
      <c r="A24" s="191" t="s">
        <v>392</v>
      </c>
      <c r="B24" s="189">
        <v>3096</v>
      </c>
      <c r="C24" s="186">
        <v>3249</v>
      </c>
      <c r="D24" s="185">
        <v>0</v>
      </c>
      <c r="E24" s="186">
        <v>0</v>
      </c>
      <c r="F24" s="185">
        <f t="shared" si="0"/>
        <v>6345</v>
      </c>
      <c r="G24" s="188">
        <f t="shared" si="1"/>
        <v>0.006490338142014122</v>
      </c>
      <c r="H24" s="189">
        <v>3146</v>
      </c>
      <c r="I24" s="186">
        <v>3441</v>
      </c>
      <c r="J24" s="185"/>
      <c r="K24" s="186"/>
      <c r="L24" s="185">
        <f t="shared" si="2"/>
        <v>6587</v>
      </c>
      <c r="M24" s="190">
        <f t="shared" si="3"/>
        <v>-0.03673903142553514</v>
      </c>
      <c r="N24" s="189">
        <v>32975</v>
      </c>
      <c r="O24" s="186">
        <v>32088</v>
      </c>
      <c r="P24" s="185">
        <v>20</v>
      </c>
      <c r="Q24" s="186">
        <v>3</v>
      </c>
      <c r="R24" s="185">
        <f t="shared" si="4"/>
        <v>65086</v>
      </c>
      <c r="S24" s="188">
        <f t="shared" si="5"/>
        <v>0.006533169289747955</v>
      </c>
      <c r="T24" s="189">
        <v>32643</v>
      </c>
      <c r="U24" s="186">
        <v>32082</v>
      </c>
      <c r="V24" s="185">
        <v>9</v>
      </c>
      <c r="W24" s="186">
        <v>1</v>
      </c>
      <c r="X24" s="185">
        <f t="shared" si="6"/>
        <v>64735</v>
      </c>
      <c r="Y24" s="184">
        <f t="shared" si="7"/>
        <v>0.005422105507067343</v>
      </c>
    </row>
    <row r="25" spans="1:25" ht="19.5" customHeight="1">
      <c r="A25" s="191" t="s">
        <v>393</v>
      </c>
      <c r="B25" s="189">
        <v>2728</v>
      </c>
      <c r="C25" s="186">
        <v>3263</v>
      </c>
      <c r="D25" s="185">
        <v>0</v>
      </c>
      <c r="E25" s="186">
        <v>0</v>
      </c>
      <c r="F25" s="185">
        <f t="shared" si="0"/>
        <v>5991</v>
      </c>
      <c r="G25" s="188">
        <f t="shared" si="1"/>
        <v>0.006128229441892294</v>
      </c>
      <c r="H25" s="189">
        <v>2481</v>
      </c>
      <c r="I25" s="186">
        <v>3141</v>
      </c>
      <c r="J25" s="185"/>
      <c r="K25" s="186"/>
      <c r="L25" s="185">
        <f t="shared" si="2"/>
        <v>5622</v>
      </c>
      <c r="M25" s="190">
        <f t="shared" si="3"/>
        <v>0.06563500533617939</v>
      </c>
      <c r="N25" s="189">
        <v>31909</v>
      </c>
      <c r="O25" s="186">
        <v>26056</v>
      </c>
      <c r="P25" s="185"/>
      <c r="Q25" s="186"/>
      <c r="R25" s="185">
        <f t="shared" si="4"/>
        <v>57965</v>
      </c>
      <c r="S25" s="188">
        <f t="shared" si="5"/>
        <v>0.005818381186126666</v>
      </c>
      <c r="T25" s="189">
        <v>4290</v>
      </c>
      <c r="U25" s="186">
        <v>3968</v>
      </c>
      <c r="V25" s="185"/>
      <c r="W25" s="186"/>
      <c r="X25" s="185">
        <f t="shared" si="6"/>
        <v>8258</v>
      </c>
      <c r="Y25" s="184">
        <f t="shared" si="7"/>
        <v>6.019254056672318</v>
      </c>
    </row>
    <row r="26" spans="1:25" ht="19.5" customHeight="1">
      <c r="A26" s="191" t="s">
        <v>394</v>
      </c>
      <c r="B26" s="189">
        <v>2705</v>
      </c>
      <c r="C26" s="186">
        <v>3160</v>
      </c>
      <c r="D26" s="185">
        <v>0</v>
      </c>
      <c r="E26" s="186">
        <v>0</v>
      </c>
      <c r="F26" s="185">
        <f t="shared" si="0"/>
        <v>5865</v>
      </c>
      <c r="G26" s="188">
        <f t="shared" si="1"/>
        <v>0.005999343294391305</v>
      </c>
      <c r="H26" s="189">
        <v>2311</v>
      </c>
      <c r="I26" s="186">
        <v>3047</v>
      </c>
      <c r="J26" s="185">
        <v>1</v>
      </c>
      <c r="K26" s="186"/>
      <c r="L26" s="185">
        <f t="shared" si="2"/>
        <v>5359</v>
      </c>
      <c r="M26" s="190">
        <f t="shared" si="3"/>
        <v>0.09442060085836901</v>
      </c>
      <c r="N26" s="189">
        <v>31079</v>
      </c>
      <c r="O26" s="186">
        <v>31891</v>
      </c>
      <c r="P26" s="185">
        <v>15</v>
      </c>
      <c r="Q26" s="186">
        <v>2</v>
      </c>
      <c r="R26" s="185">
        <f t="shared" si="4"/>
        <v>62987</v>
      </c>
      <c r="S26" s="188">
        <f t="shared" si="5"/>
        <v>0.0063224769390245895</v>
      </c>
      <c r="T26" s="189">
        <v>22542</v>
      </c>
      <c r="U26" s="186">
        <v>22832</v>
      </c>
      <c r="V26" s="185">
        <v>10</v>
      </c>
      <c r="W26" s="186">
        <v>8</v>
      </c>
      <c r="X26" s="185">
        <f t="shared" si="6"/>
        <v>45392</v>
      </c>
      <c r="Y26" s="184">
        <f t="shared" si="7"/>
        <v>0.38762336975678524</v>
      </c>
    </row>
    <row r="27" spans="1:25" ht="19.5" customHeight="1">
      <c r="A27" s="191" t="s">
        <v>395</v>
      </c>
      <c r="B27" s="189">
        <v>2836</v>
      </c>
      <c r="C27" s="186">
        <v>2812</v>
      </c>
      <c r="D27" s="185">
        <v>0</v>
      </c>
      <c r="E27" s="186">
        <v>0</v>
      </c>
      <c r="F27" s="185">
        <f t="shared" si="0"/>
        <v>5648</v>
      </c>
      <c r="G27" s="188">
        <f t="shared" si="1"/>
        <v>0.005777372707028489</v>
      </c>
      <c r="H27" s="189">
        <v>2892</v>
      </c>
      <c r="I27" s="186">
        <v>2415</v>
      </c>
      <c r="J27" s="185"/>
      <c r="K27" s="186"/>
      <c r="L27" s="185">
        <f t="shared" si="2"/>
        <v>5307</v>
      </c>
      <c r="M27" s="190">
        <f t="shared" si="3"/>
        <v>0.0642547578669681</v>
      </c>
      <c r="N27" s="189">
        <v>29851</v>
      </c>
      <c r="O27" s="186">
        <v>27485</v>
      </c>
      <c r="P27" s="185">
        <v>39</v>
      </c>
      <c r="Q27" s="186"/>
      <c r="R27" s="185">
        <f t="shared" si="4"/>
        <v>57375</v>
      </c>
      <c r="S27" s="188">
        <f t="shared" si="5"/>
        <v>0.005759158467247779</v>
      </c>
      <c r="T27" s="189">
        <v>28278</v>
      </c>
      <c r="U27" s="186">
        <v>25742</v>
      </c>
      <c r="V27" s="185"/>
      <c r="W27" s="186"/>
      <c r="X27" s="185">
        <f t="shared" si="6"/>
        <v>54020</v>
      </c>
      <c r="Y27" s="184">
        <f t="shared" si="7"/>
        <v>0.06210662717512028</v>
      </c>
    </row>
    <row r="28" spans="1:25" ht="19.5" customHeight="1">
      <c r="A28" s="191" t="s">
        <v>396</v>
      </c>
      <c r="B28" s="189">
        <v>2295</v>
      </c>
      <c r="C28" s="186">
        <v>3115</v>
      </c>
      <c r="D28" s="185">
        <v>0</v>
      </c>
      <c r="E28" s="186">
        <v>8</v>
      </c>
      <c r="F28" s="185">
        <f t="shared" si="0"/>
        <v>5418</v>
      </c>
      <c r="G28" s="188">
        <f t="shared" si="1"/>
        <v>0.005542104342542555</v>
      </c>
      <c r="H28" s="189">
        <v>2461</v>
      </c>
      <c r="I28" s="186">
        <v>2979</v>
      </c>
      <c r="J28" s="185"/>
      <c r="K28" s="186">
        <v>19</v>
      </c>
      <c r="L28" s="185">
        <f t="shared" si="2"/>
        <v>5459</v>
      </c>
      <c r="M28" s="190">
        <f t="shared" si="3"/>
        <v>-0.007510533064663871</v>
      </c>
      <c r="N28" s="189">
        <v>23642</v>
      </c>
      <c r="O28" s="186">
        <v>24413</v>
      </c>
      <c r="P28" s="185">
        <v>0</v>
      </c>
      <c r="Q28" s="186">
        <v>17</v>
      </c>
      <c r="R28" s="185">
        <f t="shared" si="4"/>
        <v>48072</v>
      </c>
      <c r="S28" s="188">
        <f t="shared" si="5"/>
        <v>0.00482534668126423</v>
      </c>
      <c r="T28" s="189">
        <v>26975</v>
      </c>
      <c r="U28" s="186">
        <v>26768</v>
      </c>
      <c r="V28" s="185">
        <v>36</v>
      </c>
      <c r="W28" s="186">
        <v>82</v>
      </c>
      <c r="X28" s="185">
        <f t="shared" si="6"/>
        <v>53861</v>
      </c>
      <c r="Y28" s="184">
        <f t="shared" si="7"/>
        <v>-0.1074803661276248</v>
      </c>
    </row>
    <row r="29" spans="1:25" ht="19.5" customHeight="1">
      <c r="A29" s="191" t="s">
        <v>397</v>
      </c>
      <c r="B29" s="189">
        <v>1787</v>
      </c>
      <c r="C29" s="186">
        <v>1440</v>
      </c>
      <c r="D29" s="185">
        <v>0</v>
      </c>
      <c r="E29" s="186">
        <v>0</v>
      </c>
      <c r="F29" s="185">
        <f t="shared" si="0"/>
        <v>3227</v>
      </c>
      <c r="G29" s="188">
        <f t="shared" si="1"/>
        <v>0.003300917444330902</v>
      </c>
      <c r="H29" s="189">
        <v>2069</v>
      </c>
      <c r="I29" s="186">
        <v>1511</v>
      </c>
      <c r="J29" s="185"/>
      <c r="K29" s="186"/>
      <c r="L29" s="185">
        <f t="shared" si="2"/>
        <v>3580</v>
      </c>
      <c r="M29" s="190">
        <f t="shared" si="3"/>
        <v>-0.09860335195530723</v>
      </c>
      <c r="N29" s="189">
        <v>18697</v>
      </c>
      <c r="O29" s="186">
        <v>16665</v>
      </c>
      <c r="P29" s="185"/>
      <c r="Q29" s="186"/>
      <c r="R29" s="185">
        <f t="shared" si="4"/>
        <v>35362</v>
      </c>
      <c r="S29" s="188">
        <f t="shared" si="5"/>
        <v>0.003549548788127511</v>
      </c>
      <c r="T29" s="189">
        <v>14141</v>
      </c>
      <c r="U29" s="186">
        <v>11011</v>
      </c>
      <c r="V29" s="185"/>
      <c r="W29" s="186"/>
      <c r="X29" s="185">
        <f t="shared" si="6"/>
        <v>25152</v>
      </c>
      <c r="Y29" s="184">
        <f t="shared" si="7"/>
        <v>0.40593193384223913</v>
      </c>
    </row>
    <row r="30" spans="1:25" ht="19.5" customHeight="1">
      <c r="A30" s="191" t="s">
        <v>398</v>
      </c>
      <c r="B30" s="189">
        <v>839</v>
      </c>
      <c r="C30" s="186">
        <v>1816</v>
      </c>
      <c r="D30" s="185">
        <v>0</v>
      </c>
      <c r="E30" s="186">
        <v>30</v>
      </c>
      <c r="F30" s="185">
        <f t="shared" si="0"/>
        <v>2685</v>
      </c>
      <c r="G30" s="188">
        <f t="shared" si="1"/>
        <v>0.002746502428890137</v>
      </c>
      <c r="H30" s="189">
        <v>612</v>
      </c>
      <c r="I30" s="186">
        <v>1475</v>
      </c>
      <c r="J30" s="185">
        <v>1</v>
      </c>
      <c r="K30" s="186">
        <v>19</v>
      </c>
      <c r="L30" s="185">
        <f t="shared" si="2"/>
        <v>2107</v>
      </c>
      <c r="M30" s="190">
        <f t="shared" si="3"/>
        <v>0.27432368296155674</v>
      </c>
      <c r="N30" s="189">
        <v>10899</v>
      </c>
      <c r="O30" s="186">
        <v>11040</v>
      </c>
      <c r="P30" s="185">
        <v>9</v>
      </c>
      <c r="Q30" s="186">
        <v>33</v>
      </c>
      <c r="R30" s="185">
        <f t="shared" si="4"/>
        <v>21981</v>
      </c>
      <c r="S30" s="188">
        <f t="shared" si="5"/>
        <v>0.00220639759945226</v>
      </c>
      <c r="T30" s="189">
        <v>13577</v>
      </c>
      <c r="U30" s="186">
        <v>13054</v>
      </c>
      <c r="V30" s="185">
        <v>100</v>
      </c>
      <c r="W30" s="186">
        <v>91</v>
      </c>
      <c r="X30" s="185">
        <f t="shared" si="6"/>
        <v>26822</v>
      </c>
      <c r="Y30" s="184">
        <f t="shared" si="7"/>
        <v>-0.1804861680709865</v>
      </c>
    </row>
    <row r="31" spans="1:25" ht="19.5" customHeight="1">
      <c r="A31" s="191" t="s">
        <v>399</v>
      </c>
      <c r="B31" s="189">
        <v>1232</v>
      </c>
      <c r="C31" s="186">
        <v>1451</v>
      </c>
      <c r="D31" s="185">
        <v>0</v>
      </c>
      <c r="E31" s="186">
        <v>0</v>
      </c>
      <c r="F31" s="185">
        <f t="shared" si="0"/>
        <v>2683</v>
      </c>
      <c r="G31" s="188">
        <f t="shared" si="1"/>
        <v>0.002744456617025042</v>
      </c>
      <c r="H31" s="189">
        <v>1220</v>
      </c>
      <c r="I31" s="186">
        <v>1336</v>
      </c>
      <c r="J31" s="185"/>
      <c r="K31" s="186"/>
      <c r="L31" s="185">
        <f t="shared" si="2"/>
        <v>2556</v>
      </c>
      <c r="M31" s="190">
        <f t="shared" si="3"/>
        <v>0.049687010954616584</v>
      </c>
      <c r="N31" s="189">
        <v>14038</v>
      </c>
      <c r="O31" s="186">
        <v>13985</v>
      </c>
      <c r="P31" s="185"/>
      <c r="Q31" s="186"/>
      <c r="R31" s="185">
        <f t="shared" si="4"/>
        <v>28023</v>
      </c>
      <c r="S31" s="188">
        <f t="shared" si="5"/>
        <v>0.0028128783917679215</v>
      </c>
      <c r="T31" s="189">
        <v>14340</v>
      </c>
      <c r="U31" s="186">
        <v>13762</v>
      </c>
      <c r="V31" s="185"/>
      <c r="W31" s="186"/>
      <c r="X31" s="185">
        <f t="shared" si="6"/>
        <v>28102</v>
      </c>
      <c r="Y31" s="184">
        <f t="shared" si="7"/>
        <v>-0.002811187815813798</v>
      </c>
    </row>
    <row r="32" spans="1:25" ht="19.5" customHeight="1">
      <c r="A32" s="191" t="s">
        <v>400</v>
      </c>
      <c r="B32" s="189">
        <v>405</v>
      </c>
      <c r="C32" s="186">
        <v>293</v>
      </c>
      <c r="D32" s="185">
        <v>0</v>
      </c>
      <c r="E32" s="186">
        <v>5</v>
      </c>
      <c r="F32" s="185">
        <f t="shared" si="0"/>
        <v>703</v>
      </c>
      <c r="G32" s="188">
        <f t="shared" si="1"/>
        <v>0.0007191028705809186</v>
      </c>
      <c r="H32" s="189">
        <v>298</v>
      </c>
      <c r="I32" s="186">
        <v>257</v>
      </c>
      <c r="J32" s="185"/>
      <c r="K32" s="186"/>
      <c r="L32" s="185">
        <f t="shared" si="2"/>
        <v>555</v>
      </c>
      <c r="M32" s="190">
        <f t="shared" si="3"/>
        <v>0.2666666666666666</v>
      </c>
      <c r="N32" s="189">
        <v>3547</v>
      </c>
      <c r="O32" s="186">
        <v>3178</v>
      </c>
      <c r="P32" s="185">
        <v>9</v>
      </c>
      <c r="Q32" s="186">
        <v>9</v>
      </c>
      <c r="R32" s="185">
        <f t="shared" si="4"/>
        <v>6743</v>
      </c>
      <c r="S32" s="188">
        <f t="shared" si="5"/>
        <v>0.0006768454125429502</v>
      </c>
      <c r="T32" s="189">
        <v>3920</v>
      </c>
      <c r="U32" s="186">
        <v>3719</v>
      </c>
      <c r="V32" s="185">
        <v>20</v>
      </c>
      <c r="W32" s="186">
        <v>26</v>
      </c>
      <c r="X32" s="185">
        <f t="shared" si="6"/>
        <v>7685</v>
      </c>
      <c r="Y32" s="184">
        <f t="shared" si="7"/>
        <v>-0.122576447625244</v>
      </c>
    </row>
    <row r="33" spans="1:25" ht="19.5" customHeight="1" thickBot="1">
      <c r="A33" s="191" t="s">
        <v>377</v>
      </c>
      <c r="B33" s="189">
        <v>12251</v>
      </c>
      <c r="C33" s="186">
        <v>13330</v>
      </c>
      <c r="D33" s="185">
        <v>6</v>
      </c>
      <c r="E33" s="186">
        <v>33</v>
      </c>
      <c r="F33" s="185">
        <f t="shared" si="0"/>
        <v>25620</v>
      </c>
      <c r="G33" s="188">
        <f t="shared" si="1"/>
        <v>0.026206849991867898</v>
      </c>
      <c r="H33" s="189">
        <v>10347</v>
      </c>
      <c r="I33" s="186">
        <v>10360</v>
      </c>
      <c r="J33" s="185">
        <v>19</v>
      </c>
      <c r="K33" s="186">
        <v>36</v>
      </c>
      <c r="L33" s="185">
        <f t="shared" si="2"/>
        <v>20762</v>
      </c>
      <c r="M33" s="190">
        <f t="shared" si="3"/>
        <v>0.23398516520566415</v>
      </c>
      <c r="N33" s="189">
        <v>140837</v>
      </c>
      <c r="O33" s="186">
        <v>105390</v>
      </c>
      <c r="P33" s="185">
        <v>257</v>
      </c>
      <c r="Q33" s="186">
        <v>275</v>
      </c>
      <c r="R33" s="185">
        <f t="shared" si="4"/>
        <v>246759</v>
      </c>
      <c r="S33" s="188">
        <f t="shared" si="5"/>
        <v>0.02476904896243302</v>
      </c>
      <c r="T33" s="189">
        <v>121025</v>
      </c>
      <c r="U33" s="186">
        <v>88795</v>
      </c>
      <c r="V33" s="185">
        <v>170</v>
      </c>
      <c r="W33" s="186">
        <v>217</v>
      </c>
      <c r="X33" s="185">
        <f t="shared" si="6"/>
        <v>210207</v>
      </c>
      <c r="Y33" s="184">
        <f t="shared" si="7"/>
        <v>0.17388574119796196</v>
      </c>
    </row>
    <row r="34" spans="1:25" s="192" customFormat="1" ht="19.5" customHeight="1">
      <c r="A34" s="199" t="s">
        <v>60</v>
      </c>
      <c r="B34" s="196">
        <f>SUM(B35:B52)</f>
        <v>117398</v>
      </c>
      <c r="C34" s="195">
        <f>SUM(C35:C52)</f>
        <v>125546</v>
      </c>
      <c r="D34" s="194">
        <f>SUM(D35:D52)</f>
        <v>13</v>
      </c>
      <c r="E34" s="195">
        <f>SUM(E35:E52)</f>
        <v>10</v>
      </c>
      <c r="F34" s="194">
        <f t="shared" si="0"/>
        <v>242967</v>
      </c>
      <c r="G34" s="197">
        <f t="shared" si="1"/>
        <v>0.24853238571327743</v>
      </c>
      <c r="H34" s="196">
        <f>SUM(H35:H52)</f>
        <v>107823</v>
      </c>
      <c r="I34" s="195">
        <f>SUM(I35:I52)</f>
        <v>114909</v>
      </c>
      <c r="J34" s="194">
        <f>SUM(J35:J52)</f>
        <v>183</v>
      </c>
      <c r="K34" s="195">
        <f>SUM(K35:K52)</f>
        <v>135</v>
      </c>
      <c r="L34" s="194">
        <f t="shared" si="2"/>
        <v>223050</v>
      </c>
      <c r="M34" s="198">
        <f t="shared" si="3"/>
        <v>0.0892938802958978</v>
      </c>
      <c r="N34" s="196">
        <f>SUM(N35:N52)</f>
        <v>1334190</v>
      </c>
      <c r="O34" s="195">
        <f>SUM(O35:O52)</f>
        <v>1330083</v>
      </c>
      <c r="P34" s="194">
        <f>SUM(P35:P52)</f>
        <v>1407</v>
      </c>
      <c r="Q34" s="195">
        <f>SUM(Q35:Q52)</f>
        <v>1796</v>
      </c>
      <c r="R34" s="194">
        <f t="shared" si="4"/>
        <v>2667476</v>
      </c>
      <c r="S34" s="197">
        <f t="shared" si="5"/>
        <v>0.2677545445155597</v>
      </c>
      <c r="T34" s="196">
        <f>SUM(T35:T52)</f>
        <v>1293537</v>
      </c>
      <c r="U34" s="195">
        <f>SUM(U35:U52)</f>
        <v>1268930</v>
      </c>
      <c r="V34" s="194">
        <f>SUM(V35:V52)</f>
        <v>1345</v>
      </c>
      <c r="W34" s="195">
        <f>SUM(W35:W52)</f>
        <v>934</v>
      </c>
      <c r="X34" s="194">
        <f t="shared" si="6"/>
        <v>2564746</v>
      </c>
      <c r="Y34" s="193">
        <f t="shared" si="7"/>
        <v>0.04005464868645858</v>
      </c>
    </row>
    <row r="35" spans="1:25" ht="19.5" customHeight="1">
      <c r="A35" s="206" t="s">
        <v>401</v>
      </c>
      <c r="B35" s="203">
        <v>22769</v>
      </c>
      <c r="C35" s="201">
        <v>24943</v>
      </c>
      <c r="D35" s="202">
        <v>0</v>
      </c>
      <c r="E35" s="201">
        <v>0</v>
      </c>
      <c r="F35" s="185">
        <f t="shared" si="0"/>
        <v>47712</v>
      </c>
      <c r="G35" s="188">
        <f t="shared" si="1"/>
        <v>0.04880488785370809</v>
      </c>
      <c r="H35" s="203">
        <v>17012</v>
      </c>
      <c r="I35" s="201">
        <v>19305</v>
      </c>
      <c r="J35" s="202"/>
      <c r="K35" s="201"/>
      <c r="L35" s="202">
        <f t="shared" si="2"/>
        <v>36317</v>
      </c>
      <c r="M35" s="205">
        <f t="shared" si="3"/>
        <v>0.3137649034887242</v>
      </c>
      <c r="N35" s="203">
        <v>253904</v>
      </c>
      <c r="O35" s="201">
        <v>257534</v>
      </c>
      <c r="P35" s="202">
        <v>26</v>
      </c>
      <c r="Q35" s="201">
        <v>11</v>
      </c>
      <c r="R35" s="185">
        <f t="shared" si="4"/>
        <v>511475</v>
      </c>
      <c r="S35" s="188">
        <f t="shared" si="5"/>
        <v>0.05134057650606636</v>
      </c>
      <c r="T35" s="207">
        <v>209405</v>
      </c>
      <c r="U35" s="201">
        <v>212074</v>
      </c>
      <c r="V35" s="202">
        <v>8</v>
      </c>
      <c r="W35" s="201">
        <v>10</v>
      </c>
      <c r="X35" s="202">
        <f t="shared" si="6"/>
        <v>421497</v>
      </c>
      <c r="Y35" s="200">
        <f t="shared" si="7"/>
        <v>0.21347245650621471</v>
      </c>
    </row>
    <row r="36" spans="1:25" ht="19.5" customHeight="1">
      <c r="A36" s="206" t="s">
        <v>402</v>
      </c>
      <c r="B36" s="203">
        <v>15223</v>
      </c>
      <c r="C36" s="201">
        <v>17265</v>
      </c>
      <c r="D36" s="202">
        <v>2</v>
      </c>
      <c r="E36" s="201">
        <v>0</v>
      </c>
      <c r="F36" s="202">
        <f t="shared" si="0"/>
        <v>32490</v>
      </c>
      <c r="G36" s="204">
        <f t="shared" si="1"/>
        <v>0.03323421374846948</v>
      </c>
      <c r="H36" s="203">
        <v>8042</v>
      </c>
      <c r="I36" s="201">
        <v>9467</v>
      </c>
      <c r="J36" s="202"/>
      <c r="K36" s="201"/>
      <c r="L36" s="185">
        <f t="shared" si="2"/>
        <v>17509</v>
      </c>
      <c r="M36" s="205">
        <f t="shared" si="3"/>
        <v>0.8556171111999542</v>
      </c>
      <c r="N36" s="203">
        <v>122204</v>
      </c>
      <c r="O36" s="201">
        <v>120856</v>
      </c>
      <c r="P36" s="202">
        <v>2</v>
      </c>
      <c r="Q36" s="201">
        <v>2</v>
      </c>
      <c r="R36" s="202">
        <f t="shared" si="4"/>
        <v>243064</v>
      </c>
      <c r="S36" s="204">
        <f t="shared" si="5"/>
        <v>0.024398154138267784</v>
      </c>
      <c r="T36" s="207">
        <v>113864</v>
      </c>
      <c r="U36" s="201">
        <v>107150</v>
      </c>
      <c r="V36" s="202">
        <v>3</v>
      </c>
      <c r="W36" s="201">
        <v>0</v>
      </c>
      <c r="X36" s="202">
        <f t="shared" si="6"/>
        <v>221017</v>
      </c>
      <c r="Y36" s="200">
        <f t="shared" si="7"/>
        <v>0.09975250772565003</v>
      </c>
    </row>
    <row r="37" spans="1:25" ht="19.5" customHeight="1">
      <c r="A37" s="206" t="s">
        <v>403</v>
      </c>
      <c r="B37" s="203">
        <v>16986</v>
      </c>
      <c r="C37" s="201">
        <v>14659</v>
      </c>
      <c r="D37" s="202">
        <v>0</v>
      </c>
      <c r="E37" s="201">
        <v>0</v>
      </c>
      <c r="F37" s="202">
        <f t="shared" si="0"/>
        <v>31645</v>
      </c>
      <c r="G37" s="204">
        <f t="shared" si="1"/>
        <v>0.03236985823546681</v>
      </c>
      <c r="H37" s="203">
        <v>16076</v>
      </c>
      <c r="I37" s="201">
        <v>13990</v>
      </c>
      <c r="J37" s="202"/>
      <c r="K37" s="201"/>
      <c r="L37" s="202">
        <f t="shared" si="2"/>
        <v>30066</v>
      </c>
      <c r="M37" s="205">
        <f t="shared" si="3"/>
        <v>0.0525177941861239</v>
      </c>
      <c r="N37" s="203">
        <v>185780</v>
      </c>
      <c r="O37" s="201">
        <v>178964</v>
      </c>
      <c r="P37" s="202">
        <v>0</v>
      </c>
      <c r="Q37" s="201">
        <v>0</v>
      </c>
      <c r="R37" s="202">
        <f t="shared" si="4"/>
        <v>364744</v>
      </c>
      <c r="S37" s="204">
        <f t="shared" si="5"/>
        <v>0.03661208707586621</v>
      </c>
      <c r="T37" s="207">
        <v>186811</v>
      </c>
      <c r="U37" s="201">
        <v>178402</v>
      </c>
      <c r="V37" s="202">
        <v>11</v>
      </c>
      <c r="W37" s="201">
        <v>7</v>
      </c>
      <c r="X37" s="202">
        <f t="shared" si="6"/>
        <v>365231</v>
      </c>
      <c r="Y37" s="200">
        <f t="shared" si="7"/>
        <v>-0.0013334026958281564</v>
      </c>
    </row>
    <row r="38" spans="1:25" ht="19.5" customHeight="1">
      <c r="A38" s="206" t="s">
        <v>404</v>
      </c>
      <c r="B38" s="203">
        <v>10890</v>
      </c>
      <c r="C38" s="201">
        <v>12249</v>
      </c>
      <c r="D38" s="202">
        <v>4</v>
      </c>
      <c r="E38" s="201">
        <v>0</v>
      </c>
      <c r="F38" s="202">
        <f t="shared" si="0"/>
        <v>23143</v>
      </c>
      <c r="G38" s="204">
        <f t="shared" si="1"/>
        <v>0.02367311199694765</v>
      </c>
      <c r="H38" s="203">
        <v>13084</v>
      </c>
      <c r="I38" s="201">
        <v>13659</v>
      </c>
      <c r="J38" s="202">
        <v>102</v>
      </c>
      <c r="K38" s="201">
        <v>102</v>
      </c>
      <c r="L38" s="185">
        <f t="shared" si="2"/>
        <v>26947</v>
      </c>
      <c r="M38" s="205" t="s">
        <v>50</v>
      </c>
      <c r="N38" s="203">
        <v>126925</v>
      </c>
      <c r="O38" s="201">
        <v>134951</v>
      </c>
      <c r="P38" s="202">
        <v>199</v>
      </c>
      <c r="Q38" s="201">
        <v>396</v>
      </c>
      <c r="R38" s="185">
        <f t="shared" si="4"/>
        <v>262471</v>
      </c>
      <c r="S38" s="204">
        <f t="shared" si="5"/>
        <v>0.026346180079424693</v>
      </c>
      <c r="T38" s="207">
        <v>155464</v>
      </c>
      <c r="U38" s="201">
        <v>155869</v>
      </c>
      <c r="V38" s="202">
        <v>271</v>
      </c>
      <c r="W38" s="201">
        <v>304</v>
      </c>
      <c r="X38" s="202">
        <f t="shared" si="6"/>
        <v>311908</v>
      </c>
      <c r="Y38" s="200" t="s">
        <v>50</v>
      </c>
    </row>
    <row r="39" spans="1:25" ht="19.5" customHeight="1">
      <c r="A39" s="206" t="s">
        <v>405</v>
      </c>
      <c r="B39" s="203">
        <v>8515</v>
      </c>
      <c r="C39" s="201">
        <v>10686</v>
      </c>
      <c r="D39" s="202">
        <v>0</v>
      </c>
      <c r="E39" s="201">
        <v>0</v>
      </c>
      <c r="F39" s="202">
        <f t="shared" si="0"/>
        <v>19201</v>
      </c>
      <c r="G39" s="204">
        <f t="shared" si="1"/>
        <v>0.019640816810845257</v>
      </c>
      <c r="H39" s="203">
        <v>8222</v>
      </c>
      <c r="I39" s="201">
        <v>9649</v>
      </c>
      <c r="J39" s="202"/>
      <c r="K39" s="201"/>
      <c r="L39" s="202">
        <f t="shared" si="2"/>
        <v>17871</v>
      </c>
      <c r="M39" s="205">
        <f t="shared" si="3"/>
        <v>0.07442224833529187</v>
      </c>
      <c r="N39" s="203">
        <v>92456</v>
      </c>
      <c r="O39" s="201">
        <v>98452</v>
      </c>
      <c r="P39" s="202">
        <v>47</v>
      </c>
      <c r="Q39" s="201">
        <v>0</v>
      </c>
      <c r="R39" s="202">
        <f t="shared" si="4"/>
        <v>190955</v>
      </c>
      <c r="S39" s="204">
        <f t="shared" si="5"/>
        <v>0.019167583531386485</v>
      </c>
      <c r="T39" s="207">
        <v>92839</v>
      </c>
      <c r="U39" s="201">
        <v>93647</v>
      </c>
      <c r="V39" s="202"/>
      <c r="W39" s="201">
        <v>0</v>
      </c>
      <c r="X39" s="202">
        <f t="shared" si="6"/>
        <v>186486</v>
      </c>
      <c r="Y39" s="200">
        <f t="shared" si="7"/>
        <v>0.023964265414025743</v>
      </c>
    </row>
    <row r="40" spans="1:25" ht="19.5" customHeight="1">
      <c r="A40" s="206" t="s">
        <v>406</v>
      </c>
      <c r="B40" s="203">
        <v>9496</v>
      </c>
      <c r="C40" s="201">
        <v>6682</v>
      </c>
      <c r="D40" s="202">
        <v>0</v>
      </c>
      <c r="E40" s="201">
        <v>0</v>
      </c>
      <c r="F40" s="202">
        <f t="shared" si="0"/>
        <v>16178</v>
      </c>
      <c r="G40" s="204">
        <f t="shared" si="1"/>
        <v>0.016548572176754053</v>
      </c>
      <c r="H40" s="203">
        <v>9378</v>
      </c>
      <c r="I40" s="201">
        <v>6570</v>
      </c>
      <c r="J40" s="202"/>
      <c r="K40" s="201"/>
      <c r="L40" s="202">
        <f t="shared" si="2"/>
        <v>15948</v>
      </c>
      <c r="M40" s="205">
        <f t="shared" si="3"/>
        <v>0.014421871081013338</v>
      </c>
      <c r="N40" s="203">
        <v>104597</v>
      </c>
      <c r="O40" s="201">
        <v>100787</v>
      </c>
      <c r="P40" s="202">
        <v>2</v>
      </c>
      <c r="Q40" s="201">
        <v>2</v>
      </c>
      <c r="R40" s="202">
        <f t="shared" si="4"/>
        <v>205388</v>
      </c>
      <c r="S40" s="204">
        <f t="shared" si="5"/>
        <v>0.020616331839147482</v>
      </c>
      <c r="T40" s="207">
        <v>98046</v>
      </c>
      <c r="U40" s="201">
        <v>94257</v>
      </c>
      <c r="V40" s="202"/>
      <c r="W40" s="201">
        <v>0</v>
      </c>
      <c r="X40" s="202">
        <f t="shared" si="6"/>
        <v>192303</v>
      </c>
      <c r="Y40" s="200">
        <f t="shared" si="7"/>
        <v>0.0680436602653105</v>
      </c>
    </row>
    <row r="41" spans="1:25" ht="19.5" customHeight="1">
      <c r="A41" s="206" t="s">
        <v>407</v>
      </c>
      <c r="B41" s="203">
        <v>4272</v>
      </c>
      <c r="C41" s="201">
        <v>5055</v>
      </c>
      <c r="D41" s="202">
        <v>0</v>
      </c>
      <c r="E41" s="201">
        <v>0</v>
      </c>
      <c r="F41" s="202">
        <f>SUM(B41:E41)</f>
        <v>9327</v>
      </c>
      <c r="G41" s="204">
        <f>F41/$F$9</f>
        <v>0.009540643632870877</v>
      </c>
      <c r="H41" s="203">
        <v>3757</v>
      </c>
      <c r="I41" s="201">
        <v>4340</v>
      </c>
      <c r="J41" s="202"/>
      <c r="K41" s="201"/>
      <c r="L41" s="202">
        <f>SUM(H41:K41)</f>
        <v>8097</v>
      </c>
      <c r="M41" s="205">
        <f>IF(ISERROR(F41/L41-1),"         /0",(F41/L41-1))</f>
        <v>0.15190811411633942</v>
      </c>
      <c r="N41" s="203">
        <v>56383</v>
      </c>
      <c r="O41" s="201">
        <v>54655</v>
      </c>
      <c r="P41" s="202">
        <v>151</v>
      </c>
      <c r="Q41" s="201">
        <v>138</v>
      </c>
      <c r="R41" s="202">
        <f>SUM(N41:Q41)</f>
        <v>111327</v>
      </c>
      <c r="S41" s="204">
        <f>R41/$R$9</f>
        <v>0.011174724787508384</v>
      </c>
      <c r="T41" s="207">
        <v>50661</v>
      </c>
      <c r="U41" s="201">
        <v>51325</v>
      </c>
      <c r="V41" s="202"/>
      <c r="W41" s="201"/>
      <c r="X41" s="202">
        <f>SUM(T41:W41)</f>
        <v>101986</v>
      </c>
      <c r="Y41" s="200">
        <f>IF(ISERROR(R41/X41-1),"         /0",(R41/X41-1))</f>
        <v>0.09159100268664333</v>
      </c>
    </row>
    <row r="42" spans="1:25" ht="19.5" customHeight="1">
      <c r="A42" s="206" t="s">
        <v>408</v>
      </c>
      <c r="B42" s="203">
        <v>3304</v>
      </c>
      <c r="C42" s="201">
        <v>4884</v>
      </c>
      <c r="D42" s="202">
        <v>0</v>
      </c>
      <c r="E42" s="201">
        <v>0</v>
      </c>
      <c r="F42" s="202">
        <f t="shared" si="0"/>
        <v>8188</v>
      </c>
      <c r="G42" s="204">
        <f t="shared" si="1"/>
        <v>0.008375553775699233</v>
      </c>
      <c r="H42" s="203">
        <v>3710</v>
      </c>
      <c r="I42" s="201">
        <v>5782</v>
      </c>
      <c r="J42" s="202"/>
      <c r="K42" s="201"/>
      <c r="L42" s="202">
        <f t="shared" si="2"/>
        <v>9492</v>
      </c>
      <c r="M42" s="205">
        <f t="shared" si="3"/>
        <v>-0.13737884534344713</v>
      </c>
      <c r="N42" s="203">
        <v>57709</v>
      </c>
      <c r="O42" s="201">
        <v>56446</v>
      </c>
      <c r="P42" s="202"/>
      <c r="Q42" s="201"/>
      <c r="R42" s="202">
        <f t="shared" si="4"/>
        <v>114155</v>
      </c>
      <c r="S42" s="204">
        <f t="shared" si="5"/>
        <v>0.011458592328168543</v>
      </c>
      <c r="T42" s="207">
        <v>47614</v>
      </c>
      <c r="U42" s="201">
        <v>51554</v>
      </c>
      <c r="V42" s="202"/>
      <c r="W42" s="201">
        <v>0</v>
      </c>
      <c r="X42" s="202">
        <f t="shared" si="6"/>
        <v>99168</v>
      </c>
      <c r="Y42" s="200">
        <f t="shared" si="7"/>
        <v>0.1511273797999355</v>
      </c>
    </row>
    <row r="43" spans="1:25" ht="19.5" customHeight="1">
      <c r="A43" s="206" t="s">
        <v>409</v>
      </c>
      <c r="B43" s="203">
        <v>2890</v>
      </c>
      <c r="C43" s="201">
        <v>3732</v>
      </c>
      <c r="D43" s="202">
        <v>0</v>
      </c>
      <c r="E43" s="201">
        <v>0</v>
      </c>
      <c r="F43" s="202">
        <f>SUM(B43:E43)</f>
        <v>6622</v>
      </c>
      <c r="G43" s="204">
        <f>F43/$F$9</f>
        <v>0.00677368308532979</v>
      </c>
      <c r="H43" s="203">
        <v>1582</v>
      </c>
      <c r="I43" s="201">
        <v>1729</v>
      </c>
      <c r="J43" s="202"/>
      <c r="K43" s="201"/>
      <c r="L43" s="202">
        <f>SUM(H43:K43)</f>
        <v>3311</v>
      </c>
      <c r="M43" s="205">
        <f>IF(ISERROR(F43/L43-1),"         /0",(F43/L43-1))</f>
        <v>1</v>
      </c>
      <c r="N43" s="203">
        <v>23034</v>
      </c>
      <c r="O43" s="201">
        <v>25942</v>
      </c>
      <c r="P43" s="202">
        <v>418</v>
      </c>
      <c r="Q43" s="201">
        <v>703</v>
      </c>
      <c r="R43" s="202">
        <f>SUM(N43:Q43)</f>
        <v>50097</v>
      </c>
      <c r="S43" s="204">
        <f>R43/$R$9</f>
        <v>0.005028611097755329</v>
      </c>
      <c r="T43" s="207">
        <v>19435</v>
      </c>
      <c r="U43" s="201">
        <v>20248</v>
      </c>
      <c r="V43" s="202"/>
      <c r="W43" s="201"/>
      <c r="X43" s="202">
        <f>SUM(T43:W43)</f>
        <v>39683</v>
      </c>
      <c r="Y43" s="200">
        <f>IF(ISERROR(R43/X43-1),"         /0",(R43/X43-1))</f>
        <v>0.2624297558148325</v>
      </c>
    </row>
    <row r="44" spans="1:25" ht="19.5" customHeight="1">
      <c r="A44" s="206" t="s">
        <v>410</v>
      </c>
      <c r="B44" s="203">
        <v>2071</v>
      </c>
      <c r="C44" s="201">
        <v>1995</v>
      </c>
      <c r="D44" s="202">
        <v>0</v>
      </c>
      <c r="E44" s="201">
        <v>0</v>
      </c>
      <c r="F44" s="202">
        <f t="shared" si="0"/>
        <v>4066</v>
      </c>
      <c r="G44" s="204">
        <f t="shared" si="1"/>
        <v>0.004159135521738286</v>
      </c>
      <c r="H44" s="203">
        <v>2157</v>
      </c>
      <c r="I44" s="201">
        <v>2477</v>
      </c>
      <c r="J44" s="202"/>
      <c r="K44" s="201"/>
      <c r="L44" s="202">
        <f t="shared" si="2"/>
        <v>4634</v>
      </c>
      <c r="M44" s="205">
        <f t="shared" si="3"/>
        <v>-0.1225722917565818</v>
      </c>
      <c r="N44" s="203">
        <v>26191</v>
      </c>
      <c r="O44" s="201">
        <v>25248</v>
      </c>
      <c r="P44" s="202"/>
      <c r="Q44" s="201">
        <v>2</v>
      </c>
      <c r="R44" s="202">
        <f t="shared" si="4"/>
        <v>51441</v>
      </c>
      <c r="S44" s="204">
        <f t="shared" si="5"/>
        <v>0.005163518443811643</v>
      </c>
      <c r="T44" s="207">
        <v>19779</v>
      </c>
      <c r="U44" s="201">
        <v>18961</v>
      </c>
      <c r="V44" s="202">
        <v>59</v>
      </c>
      <c r="W44" s="201">
        <v>5</v>
      </c>
      <c r="X44" s="202">
        <f t="shared" si="6"/>
        <v>38804</v>
      </c>
      <c r="Y44" s="200">
        <f t="shared" si="7"/>
        <v>0.3256623028553758</v>
      </c>
    </row>
    <row r="45" spans="1:25" ht="19.5" customHeight="1">
      <c r="A45" s="206" t="s">
        <v>411</v>
      </c>
      <c r="B45" s="203">
        <v>1821</v>
      </c>
      <c r="C45" s="201">
        <v>1615</v>
      </c>
      <c r="D45" s="202">
        <v>0</v>
      </c>
      <c r="E45" s="201">
        <v>0</v>
      </c>
      <c r="F45" s="202">
        <f>SUM(B45:E45)</f>
        <v>3436</v>
      </c>
      <c r="G45" s="204">
        <f>F45/$F$9</f>
        <v>0.003514704784233337</v>
      </c>
      <c r="H45" s="203">
        <v>2936</v>
      </c>
      <c r="I45" s="201">
        <v>2806</v>
      </c>
      <c r="J45" s="202"/>
      <c r="K45" s="201"/>
      <c r="L45" s="202">
        <f>SUM(H45:K45)</f>
        <v>5742</v>
      </c>
      <c r="M45" s="205">
        <f>IF(ISERROR(F45/L45-1),"         /0",(F45/L45-1))</f>
        <v>-0.40160222918843613</v>
      </c>
      <c r="N45" s="203">
        <v>20889</v>
      </c>
      <c r="O45" s="201">
        <v>20674</v>
      </c>
      <c r="P45" s="202"/>
      <c r="Q45" s="201">
        <v>0</v>
      </c>
      <c r="R45" s="202">
        <f>SUM(N45:Q45)</f>
        <v>41563</v>
      </c>
      <c r="S45" s="204">
        <f>R45/$R$9</f>
        <v>0.0041719896012935844</v>
      </c>
      <c r="T45" s="207">
        <v>32978</v>
      </c>
      <c r="U45" s="201">
        <v>28497</v>
      </c>
      <c r="V45" s="202"/>
      <c r="W45" s="201">
        <v>0</v>
      </c>
      <c r="X45" s="202">
        <f>SUM(T45:W45)</f>
        <v>61475</v>
      </c>
      <c r="Y45" s="200">
        <f>IF(ISERROR(R45/X45-1),"         /0",(R45/X45-1))</f>
        <v>-0.3239040260268402</v>
      </c>
    </row>
    <row r="46" spans="1:25" ht="19.5" customHeight="1">
      <c r="A46" s="206" t="s">
        <v>412</v>
      </c>
      <c r="B46" s="203">
        <v>1508</v>
      </c>
      <c r="C46" s="201">
        <v>1537</v>
      </c>
      <c r="D46" s="202">
        <v>0</v>
      </c>
      <c r="E46" s="201">
        <v>0</v>
      </c>
      <c r="F46" s="202">
        <f>SUM(B46:E46)</f>
        <v>3045</v>
      </c>
      <c r="G46" s="204">
        <f>F46/$F$9</f>
        <v>0.0031147485646072504</v>
      </c>
      <c r="H46" s="203">
        <v>1165</v>
      </c>
      <c r="I46" s="201">
        <v>1287</v>
      </c>
      <c r="J46" s="202"/>
      <c r="K46" s="201"/>
      <c r="L46" s="202">
        <f>SUM(H46:K46)</f>
        <v>2452</v>
      </c>
      <c r="M46" s="205">
        <f>IF(ISERROR(F46/L46-1),"         /0",(F46/L46-1))</f>
        <v>0.24184339314845027</v>
      </c>
      <c r="N46" s="203">
        <v>15729</v>
      </c>
      <c r="O46" s="201">
        <v>14339</v>
      </c>
      <c r="P46" s="202">
        <v>146</v>
      </c>
      <c r="Q46" s="201">
        <v>148</v>
      </c>
      <c r="R46" s="202">
        <f>SUM(N46:Q46)</f>
        <v>30362</v>
      </c>
      <c r="S46" s="204">
        <f>R46/$R$9</f>
        <v>0.003047661340001343</v>
      </c>
      <c r="T46" s="207">
        <v>13925</v>
      </c>
      <c r="U46" s="201">
        <v>10755</v>
      </c>
      <c r="V46" s="202">
        <v>5</v>
      </c>
      <c r="W46" s="201"/>
      <c r="X46" s="202">
        <f>SUM(T46:W46)</f>
        <v>24685</v>
      </c>
      <c r="Y46" s="200">
        <f>IF(ISERROR(R46/X46-1),"         /0",(R46/X46-1))</f>
        <v>0.22997771926271016</v>
      </c>
    </row>
    <row r="47" spans="1:25" ht="19.5" customHeight="1">
      <c r="A47" s="206" t="s">
        <v>413</v>
      </c>
      <c r="B47" s="203">
        <v>1043</v>
      </c>
      <c r="C47" s="201">
        <v>1153</v>
      </c>
      <c r="D47" s="202">
        <v>0</v>
      </c>
      <c r="E47" s="201">
        <v>0</v>
      </c>
      <c r="F47" s="202">
        <f>SUM(B47:E47)</f>
        <v>2196</v>
      </c>
      <c r="G47" s="204">
        <f>F47/$F$9</f>
        <v>0.0022463014278743913</v>
      </c>
      <c r="H47" s="203">
        <v>1010</v>
      </c>
      <c r="I47" s="201">
        <v>1259</v>
      </c>
      <c r="J47" s="202"/>
      <c r="K47" s="201"/>
      <c r="L47" s="202">
        <f>SUM(H47:K47)</f>
        <v>2269</v>
      </c>
      <c r="M47" s="205">
        <f>IF(ISERROR(F47/L47-1),"         /0",(F47/L47-1))</f>
        <v>-0.03217276333186425</v>
      </c>
      <c r="N47" s="203">
        <v>12079</v>
      </c>
      <c r="O47" s="201">
        <v>13641</v>
      </c>
      <c r="P47" s="202"/>
      <c r="Q47" s="201"/>
      <c r="R47" s="202">
        <f>SUM(N47:Q47)</f>
        <v>25720</v>
      </c>
      <c r="S47" s="204">
        <f>R47/$R$9</f>
        <v>0.0025817090331610084</v>
      </c>
      <c r="T47" s="207">
        <v>10930</v>
      </c>
      <c r="U47" s="201">
        <v>11311</v>
      </c>
      <c r="V47" s="202"/>
      <c r="W47" s="201"/>
      <c r="X47" s="202">
        <f>SUM(T47:W47)</f>
        <v>22241</v>
      </c>
      <c r="Y47" s="200">
        <f>IF(ISERROR(R47/X47-1),"         /0",(R47/X47-1))</f>
        <v>0.1564228227148059</v>
      </c>
    </row>
    <row r="48" spans="1:25" ht="19.5" customHeight="1">
      <c r="A48" s="206" t="s">
        <v>414</v>
      </c>
      <c r="B48" s="203">
        <v>1206</v>
      </c>
      <c r="C48" s="201">
        <v>976</v>
      </c>
      <c r="D48" s="202">
        <v>0</v>
      </c>
      <c r="E48" s="201">
        <v>0</v>
      </c>
      <c r="F48" s="202">
        <f t="shared" si="0"/>
        <v>2182</v>
      </c>
      <c r="G48" s="204">
        <f t="shared" si="1"/>
        <v>0.0022319807448187255</v>
      </c>
      <c r="H48" s="203">
        <v>1005</v>
      </c>
      <c r="I48" s="201">
        <v>756</v>
      </c>
      <c r="J48" s="202">
        <v>8</v>
      </c>
      <c r="K48" s="201">
        <v>8</v>
      </c>
      <c r="L48" s="202">
        <f t="shared" si="2"/>
        <v>1777</v>
      </c>
      <c r="M48" s="205">
        <f t="shared" si="3"/>
        <v>0.2279122115925718</v>
      </c>
      <c r="N48" s="203">
        <v>13640</v>
      </c>
      <c r="O48" s="201">
        <v>11527</v>
      </c>
      <c r="P48" s="202">
        <v>7</v>
      </c>
      <c r="Q48" s="201">
        <v>12</v>
      </c>
      <c r="R48" s="202">
        <f t="shared" si="4"/>
        <v>25186</v>
      </c>
      <c r="S48" s="204">
        <f t="shared" si="5"/>
        <v>0.002528107453701134</v>
      </c>
      <c r="T48" s="207">
        <v>10933</v>
      </c>
      <c r="U48" s="201">
        <v>8946</v>
      </c>
      <c r="V48" s="202">
        <v>8</v>
      </c>
      <c r="W48" s="201">
        <v>8</v>
      </c>
      <c r="X48" s="202">
        <f t="shared" si="6"/>
        <v>19895</v>
      </c>
      <c r="Y48" s="200">
        <f t="shared" si="7"/>
        <v>0.2659462176426237</v>
      </c>
    </row>
    <row r="49" spans="1:25" ht="19.5" customHeight="1">
      <c r="A49" s="206" t="s">
        <v>415</v>
      </c>
      <c r="B49" s="203">
        <v>1010</v>
      </c>
      <c r="C49" s="201">
        <v>939</v>
      </c>
      <c r="D49" s="202">
        <v>0</v>
      </c>
      <c r="E49" s="201">
        <v>0</v>
      </c>
      <c r="F49" s="202">
        <f t="shared" si="0"/>
        <v>1949</v>
      </c>
      <c r="G49" s="204">
        <f t="shared" si="1"/>
        <v>0.00199364366253515</v>
      </c>
      <c r="H49" s="203">
        <v>1350</v>
      </c>
      <c r="I49" s="201">
        <v>1263</v>
      </c>
      <c r="J49" s="202"/>
      <c r="K49" s="201"/>
      <c r="L49" s="202">
        <f t="shared" si="2"/>
        <v>2613</v>
      </c>
      <c r="M49" s="205">
        <f t="shared" si="3"/>
        <v>-0.2541140451588213</v>
      </c>
      <c r="N49" s="203">
        <v>15390</v>
      </c>
      <c r="O49" s="201">
        <v>15119</v>
      </c>
      <c r="P49" s="202"/>
      <c r="Q49" s="201"/>
      <c r="R49" s="202">
        <f t="shared" si="4"/>
        <v>30509</v>
      </c>
      <c r="S49" s="204">
        <f t="shared" si="5"/>
        <v>0.0030624168309762523</v>
      </c>
      <c r="T49" s="207">
        <v>19636</v>
      </c>
      <c r="U49" s="201">
        <v>17402</v>
      </c>
      <c r="V49" s="202">
        <v>6</v>
      </c>
      <c r="W49" s="201">
        <v>6</v>
      </c>
      <c r="X49" s="202">
        <f t="shared" si="6"/>
        <v>37050</v>
      </c>
      <c r="Y49" s="200">
        <f t="shared" si="7"/>
        <v>-0.17654520917678818</v>
      </c>
    </row>
    <row r="50" spans="1:25" ht="19.5" customHeight="1">
      <c r="A50" s="206" t="s">
        <v>416</v>
      </c>
      <c r="B50" s="203">
        <v>846</v>
      </c>
      <c r="C50" s="201">
        <v>1035</v>
      </c>
      <c r="D50" s="202">
        <v>0</v>
      </c>
      <c r="E50" s="201">
        <v>0</v>
      </c>
      <c r="F50" s="202">
        <f t="shared" si="0"/>
        <v>1881</v>
      </c>
      <c r="G50" s="204">
        <f t="shared" si="1"/>
        <v>0.0019240860591219172</v>
      </c>
      <c r="H50" s="203">
        <v>981</v>
      </c>
      <c r="I50" s="201">
        <v>1129</v>
      </c>
      <c r="J50" s="202"/>
      <c r="K50" s="201"/>
      <c r="L50" s="202">
        <f t="shared" si="2"/>
        <v>2110</v>
      </c>
      <c r="M50" s="205">
        <f t="shared" si="3"/>
        <v>-0.10853080568720375</v>
      </c>
      <c r="N50" s="203">
        <v>10105</v>
      </c>
      <c r="O50" s="201">
        <v>10358</v>
      </c>
      <c r="P50" s="202"/>
      <c r="Q50" s="201"/>
      <c r="R50" s="202">
        <f t="shared" si="4"/>
        <v>20463</v>
      </c>
      <c r="S50" s="204">
        <f t="shared" si="5"/>
        <v>0.0020540245702011556</v>
      </c>
      <c r="T50" s="207">
        <v>9704</v>
      </c>
      <c r="U50" s="201">
        <v>9895</v>
      </c>
      <c r="V50" s="202"/>
      <c r="W50" s="201"/>
      <c r="X50" s="202">
        <f t="shared" si="6"/>
        <v>19599</v>
      </c>
      <c r="Y50" s="200">
        <f t="shared" si="7"/>
        <v>0.04408388183070566</v>
      </c>
    </row>
    <row r="51" spans="1:25" ht="19.5" customHeight="1">
      <c r="A51" s="206" t="s">
        <v>417</v>
      </c>
      <c r="B51" s="203">
        <v>239</v>
      </c>
      <c r="C51" s="201">
        <v>313</v>
      </c>
      <c r="D51" s="202">
        <v>0</v>
      </c>
      <c r="E51" s="201">
        <v>1</v>
      </c>
      <c r="F51" s="202">
        <f t="shared" si="0"/>
        <v>553</v>
      </c>
      <c r="G51" s="204">
        <f t="shared" si="1"/>
        <v>0.000565666980698788</v>
      </c>
      <c r="H51" s="203">
        <v>1546</v>
      </c>
      <c r="I51" s="201">
        <v>1592</v>
      </c>
      <c r="J51" s="202"/>
      <c r="K51" s="201">
        <v>0</v>
      </c>
      <c r="L51" s="202">
        <f t="shared" si="2"/>
        <v>3138</v>
      </c>
      <c r="M51" s="205" t="s">
        <v>50</v>
      </c>
      <c r="N51" s="203">
        <v>8586</v>
      </c>
      <c r="O51" s="201">
        <v>6173</v>
      </c>
      <c r="P51" s="202">
        <v>16</v>
      </c>
      <c r="Q51" s="201">
        <v>19</v>
      </c>
      <c r="R51" s="185">
        <f t="shared" si="4"/>
        <v>14794</v>
      </c>
      <c r="S51" s="204">
        <f t="shared" si="5"/>
        <v>0.0014849845815157062</v>
      </c>
      <c r="T51" s="207">
        <v>18946</v>
      </c>
      <c r="U51" s="201">
        <v>15811</v>
      </c>
      <c r="V51" s="202">
        <v>8</v>
      </c>
      <c r="W51" s="201">
        <v>14</v>
      </c>
      <c r="X51" s="202">
        <f t="shared" si="6"/>
        <v>34779</v>
      </c>
      <c r="Y51" s="200" t="s">
        <v>50</v>
      </c>
    </row>
    <row r="52" spans="1:25" ht="19.5" customHeight="1" thickBot="1">
      <c r="A52" s="206" t="s">
        <v>377</v>
      </c>
      <c r="B52" s="203">
        <v>13309</v>
      </c>
      <c r="C52" s="201">
        <v>15828</v>
      </c>
      <c r="D52" s="202">
        <v>7</v>
      </c>
      <c r="E52" s="201">
        <v>9</v>
      </c>
      <c r="F52" s="202">
        <f aca="true" t="shared" si="16" ref="F52:F89">SUM(B52:E52)</f>
        <v>29153</v>
      </c>
      <c r="G52" s="204">
        <f aca="true" t="shared" si="17" ref="G52:G89">F52/$F$9</f>
        <v>0.029820776651558346</v>
      </c>
      <c r="H52" s="203">
        <v>14810</v>
      </c>
      <c r="I52" s="201">
        <v>17849</v>
      </c>
      <c r="J52" s="202">
        <v>73</v>
      </c>
      <c r="K52" s="201">
        <v>25</v>
      </c>
      <c r="L52" s="202">
        <f aca="true" t="shared" si="18" ref="L52:L89">SUM(H52:K52)</f>
        <v>32757</v>
      </c>
      <c r="M52" s="205">
        <f aca="true" t="shared" si="19" ref="M52:M89">IF(ISERROR(F52/L52-1),"         /0",(F52/L52-1))</f>
        <v>-0.1100222853130629</v>
      </c>
      <c r="N52" s="203">
        <v>188589</v>
      </c>
      <c r="O52" s="201">
        <v>184417</v>
      </c>
      <c r="P52" s="202">
        <v>393</v>
      </c>
      <c r="Q52" s="201">
        <v>363</v>
      </c>
      <c r="R52" s="202">
        <f aca="true" t="shared" si="20" ref="R52:R89">SUM(N52:Q52)</f>
        <v>373762</v>
      </c>
      <c r="S52" s="204">
        <f aca="true" t="shared" si="21" ref="S52:S89">R52/$R$9</f>
        <v>0.03751729127730657</v>
      </c>
      <c r="T52" s="207">
        <v>182567</v>
      </c>
      <c r="U52" s="201">
        <v>182826</v>
      </c>
      <c r="V52" s="202">
        <v>966</v>
      </c>
      <c r="W52" s="201">
        <v>580</v>
      </c>
      <c r="X52" s="202">
        <f aca="true" t="shared" si="22" ref="X52:X90">SUM(T52:W52)</f>
        <v>366939</v>
      </c>
      <c r="Y52" s="200">
        <f aca="true" t="shared" si="23" ref="Y52:Y89">IF(ISERROR(R52/X52-1),"         /0",(R52/X52-1))</f>
        <v>0.018594371271519305</v>
      </c>
    </row>
    <row r="53" spans="1:25" s="192" customFormat="1" ht="19.5" customHeight="1">
      <c r="A53" s="199" t="s">
        <v>59</v>
      </c>
      <c r="B53" s="196">
        <f>SUM(B54:B65)</f>
        <v>48817</v>
      </c>
      <c r="C53" s="195">
        <f>SUM(C54:C65)</f>
        <v>54413</v>
      </c>
      <c r="D53" s="194">
        <f>SUM(D54:D65)</f>
        <v>0</v>
      </c>
      <c r="E53" s="195">
        <f>SUM(E54:E65)</f>
        <v>0</v>
      </c>
      <c r="F53" s="194">
        <f t="shared" si="16"/>
        <v>103230</v>
      </c>
      <c r="G53" s="197">
        <f t="shared" si="17"/>
        <v>0.10559457941688224</v>
      </c>
      <c r="H53" s="196">
        <f>SUM(H54:H65)</f>
        <v>40422</v>
      </c>
      <c r="I53" s="195">
        <f>SUM(I54:I65)</f>
        <v>46917</v>
      </c>
      <c r="J53" s="194">
        <f>SUM(J54:J65)</f>
        <v>20</v>
      </c>
      <c r="K53" s="195">
        <f>SUM(K54:K65)</f>
        <v>3</v>
      </c>
      <c r="L53" s="194">
        <f t="shared" si="18"/>
        <v>87362</v>
      </c>
      <c r="M53" s="198">
        <f t="shared" si="19"/>
        <v>0.1816350358279344</v>
      </c>
      <c r="N53" s="196">
        <f>SUM(N54:N65)</f>
        <v>584372</v>
      </c>
      <c r="O53" s="195">
        <f>SUM(O54:O65)</f>
        <v>563642</v>
      </c>
      <c r="P53" s="194">
        <f>SUM(P54:P65)</f>
        <v>114</v>
      </c>
      <c r="Q53" s="195">
        <f>SUM(Q54:Q65)</f>
        <v>5</v>
      </c>
      <c r="R53" s="194">
        <f t="shared" si="20"/>
        <v>1148133</v>
      </c>
      <c r="S53" s="197">
        <f t="shared" si="21"/>
        <v>0.11524670829588834</v>
      </c>
      <c r="T53" s="196">
        <f>SUM(T54:T65)</f>
        <v>534749</v>
      </c>
      <c r="U53" s="195">
        <f>SUM(U54:U65)</f>
        <v>526345</v>
      </c>
      <c r="V53" s="194">
        <f>SUM(V54:V65)</f>
        <v>219</v>
      </c>
      <c r="W53" s="195">
        <f>SUM(W54:W65)</f>
        <v>71</v>
      </c>
      <c r="X53" s="194">
        <f t="shared" si="22"/>
        <v>1061384</v>
      </c>
      <c r="Y53" s="193">
        <f t="shared" si="23"/>
        <v>0.08173196505694458</v>
      </c>
    </row>
    <row r="54" spans="1:25" ht="19.5" customHeight="1">
      <c r="A54" s="206" t="s">
        <v>418</v>
      </c>
      <c r="B54" s="203">
        <v>18454</v>
      </c>
      <c r="C54" s="201">
        <v>16792</v>
      </c>
      <c r="D54" s="202">
        <v>0</v>
      </c>
      <c r="E54" s="201">
        <v>0</v>
      </c>
      <c r="F54" s="202">
        <f t="shared" si="16"/>
        <v>35246</v>
      </c>
      <c r="G54" s="204">
        <f t="shared" si="17"/>
        <v>0.036053342498570486</v>
      </c>
      <c r="H54" s="203">
        <v>16287</v>
      </c>
      <c r="I54" s="201">
        <v>16106</v>
      </c>
      <c r="J54" s="202">
        <v>1</v>
      </c>
      <c r="K54" s="201"/>
      <c r="L54" s="202">
        <f t="shared" si="18"/>
        <v>32394</v>
      </c>
      <c r="M54" s="205">
        <f t="shared" si="19"/>
        <v>0.08804099524603326</v>
      </c>
      <c r="N54" s="203">
        <v>217100</v>
      </c>
      <c r="O54" s="201">
        <v>209841</v>
      </c>
      <c r="P54" s="202">
        <v>57</v>
      </c>
      <c r="Q54" s="201">
        <v>0</v>
      </c>
      <c r="R54" s="202">
        <f t="shared" si="20"/>
        <v>426998</v>
      </c>
      <c r="S54" s="204">
        <f t="shared" si="21"/>
        <v>0.042860987314995505</v>
      </c>
      <c r="T54" s="203">
        <v>199843</v>
      </c>
      <c r="U54" s="201">
        <v>204067</v>
      </c>
      <c r="V54" s="202">
        <v>7</v>
      </c>
      <c r="W54" s="201"/>
      <c r="X54" s="185">
        <f t="shared" si="22"/>
        <v>403917</v>
      </c>
      <c r="Y54" s="200">
        <f t="shared" si="23"/>
        <v>0.05714292787874742</v>
      </c>
    </row>
    <row r="55" spans="1:25" ht="19.5" customHeight="1">
      <c r="A55" s="206" t="s">
        <v>419</v>
      </c>
      <c r="B55" s="203">
        <v>7282</v>
      </c>
      <c r="C55" s="201">
        <v>8048</v>
      </c>
      <c r="D55" s="202">
        <v>0</v>
      </c>
      <c r="E55" s="201">
        <v>0</v>
      </c>
      <c r="F55" s="202">
        <f t="shared" si="16"/>
        <v>15330</v>
      </c>
      <c r="G55" s="204">
        <f t="shared" si="17"/>
        <v>0.015681147945953742</v>
      </c>
      <c r="H55" s="203">
        <v>7503</v>
      </c>
      <c r="I55" s="201">
        <v>8157</v>
      </c>
      <c r="J55" s="202"/>
      <c r="K55" s="201"/>
      <c r="L55" s="202">
        <f t="shared" si="18"/>
        <v>15660</v>
      </c>
      <c r="M55" s="205">
        <f t="shared" si="19"/>
        <v>-0.021072796934865856</v>
      </c>
      <c r="N55" s="203">
        <v>85202</v>
      </c>
      <c r="O55" s="201">
        <v>82807</v>
      </c>
      <c r="P55" s="202"/>
      <c r="Q55" s="201"/>
      <c r="R55" s="202">
        <f t="shared" si="20"/>
        <v>168009</v>
      </c>
      <c r="S55" s="204">
        <f t="shared" si="21"/>
        <v>0.016864321654445874</v>
      </c>
      <c r="T55" s="203">
        <v>84587</v>
      </c>
      <c r="U55" s="201">
        <v>81817</v>
      </c>
      <c r="V55" s="202"/>
      <c r="W55" s="201"/>
      <c r="X55" s="185">
        <f t="shared" si="22"/>
        <v>166404</v>
      </c>
      <c r="Y55" s="200">
        <f t="shared" si="23"/>
        <v>0.00964520083651843</v>
      </c>
    </row>
    <row r="56" spans="1:25" ht="19.5" customHeight="1">
      <c r="A56" s="206" t="s">
        <v>420</v>
      </c>
      <c r="B56" s="203">
        <v>6340</v>
      </c>
      <c r="C56" s="201">
        <v>7135</v>
      </c>
      <c r="D56" s="202">
        <v>0</v>
      </c>
      <c r="E56" s="201">
        <v>0</v>
      </c>
      <c r="F56" s="202">
        <f t="shared" si="16"/>
        <v>13475</v>
      </c>
      <c r="G56" s="204">
        <f t="shared" si="17"/>
        <v>0.01378365744107806</v>
      </c>
      <c r="H56" s="203">
        <v>6121</v>
      </c>
      <c r="I56" s="201">
        <v>8074</v>
      </c>
      <c r="J56" s="202"/>
      <c r="K56" s="201"/>
      <c r="L56" s="202">
        <f t="shared" si="18"/>
        <v>14195</v>
      </c>
      <c r="M56" s="205">
        <f t="shared" si="19"/>
        <v>-0.05072208524128219</v>
      </c>
      <c r="N56" s="203">
        <v>95456</v>
      </c>
      <c r="O56" s="201">
        <v>92502</v>
      </c>
      <c r="P56" s="202"/>
      <c r="Q56" s="201"/>
      <c r="R56" s="202">
        <f t="shared" si="20"/>
        <v>187958</v>
      </c>
      <c r="S56" s="204">
        <f t="shared" si="21"/>
        <v>0.01886675219497966</v>
      </c>
      <c r="T56" s="203">
        <v>92470</v>
      </c>
      <c r="U56" s="201">
        <v>87912</v>
      </c>
      <c r="V56" s="202"/>
      <c r="W56" s="201">
        <v>0</v>
      </c>
      <c r="X56" s="185">
        <f t="shared" si="22"/>
        <v>180382</v>
      </c>
      <c r="Y56" s="200">
        <f t="shared" si="23"/>
        <v>0.04199975607322237</v>
      </c>
    </row>
    <row r="57" spans="1:25" ht="19.5" customHeight="1">
      <c r="A57" s="206" t="s">
        <v>421</v>
      </c>
      <c r="B57" s="203">
        <v>2442</v>
      </c>
      <c r="C57" s="201">
        <v>5047</v>
      </c>
      <c r="D57" s="202">
        <v>0</v>
      </c>
      <c r="E57" s="201">
        <v>0</v>
      </c>
      <c r="F57" s="202">
        <f>SUM(B57:E57)</f>
        <v>7489</v>
      </c>
      <c r="G57" s="204">
        <f>F57/$F$9</f>
        <v>0.007660542528848504</v>
      </c>
      <c r="H57" s="203">
        <v>2275</v>
      </c>
      <c r="I57" s="201">
        <v>4714</v>
      </c>
      <c r="J57" s="202">
        <v>1</v>
      </c>
      <c r="K57" s="201"/>
      <c r="L57" s="202">
        <f>SUM(H57:K57)</f>
        <v>6990</v>
      </c>
      <c r="M57" s="205">
        <f>IF(ISERROR(F57/L57-1),"         /0",(F57/L57-1))</f>
        <v>0.07138769670958522</v>
      </c>
      <c r="N57" s="203">
        <v>39986</v>
      </c>
      <c r="O57" s="201">
        <v>42191</v>
      </c>
      <c r="P57" s="202"/>
      <c r="Q57" s="201">
        <v>0</v>
      </c>
      <c r="R57" s="202">
        <f>SUM(N57:Q57)</f>
        <v>82177</v>
      </c>
      <c r="S57" s="204">
        <f>R57/$R$9</f>
        <v>0.008248720964932822</v>
      </c>
      <c r="T57" s="203">
        <v>42935</v>
      </c>
      <c r="U57" s="201">
        <v>45981</v>
      </c>
      <c r="V57" s="202">
        <v>4</v>
      </c>
      <c r="W57" s="201"/>
      <c r="X57" s="185">
        <f>SUM(T57:W57)</f>
        <v>88920</v>
      </c>
      <c r="Y57" s="200">
        <f>IF(ISERROR(R57/X57-1),"         /0",(R57/X57-1))</f>
        <v>-0.07583220872694552</v>
      </c>
    </row>
    <row r="58" spans="1:25" ht="19.5" customHeight="1">
      <c r="A58" s="206" t="s">
        <v>422</v>
      </c>
      <c r="B58" s="203">
        <v>3332</v>
      </c>
      <c r="C58" s="201">
        <v>3622</v>
      </c>
      <c r="D58" s="202">
        <v>0</v>
      </c>
      <c r="E58" s="201">
        <v>0</v>
      </c>
      <c r="F58" s="202">
        <f>SUM(B58:E58)</f>
        <v>6954</v>
      </c>
      <c r="G58" s="204">
        <f>F58/$F$9</f>
        <v>0.007113287854935572</v>
      </c>
      <c r="H58" s="203">
        <v>1963</v>
      </c>
      <c r="I58" s="201">
        <v>1979</v>
      </c>
      <c r="J58" s="202"/>
      <c r="K58" s="201"/>
      <c r="L58" s="202">
        <f>SUM(H58:K58)</f>
        <v>3942</v>
      </c>
      <c r="M58" s="205">
        <f>IF(ISERROR(F58/L58-1),"         /0",(F58/L58-1))</f>
        <v>0.7640791476407915</v>
      </c>
      <c r="N58" s="203">
        <v>30768</v>
      </c>
      <c r="O58" s="201">
        <v>33793</v>
      </c>
      <c r="P58" s="202"/>
      <c r="Q58" s="201"/>
      <c r="R58" s="202">
        <f>SUM(N58:Q58)</f>
        <v>64561</v>
      </c>
      <c r="S58" s="204">
        <f>R58/$R$9</f>
        <v>0.006480471107694707</v>
      </c>
      <c r="T58" s="203">
        <v>25115</v>
      </c>
      <c r="U58" s="201">
        <v>28134</v>
      </c>
      <c r="V58" s="202"/>
      <c r="W58" s="201"/>
      <c r="X58" s="185">
        <f>SUM(T58:W58)</f>
        <v>53249</v>
      </c>
      <c r="Y58" s="200">
        <f>IF(ISERROR(R58/X58-1),"         /0",(R58/X58-1))</f>
        <v>0.21243591428947028</v>
      </c>
    </row>
    <row r="59" spans="1:25" ht="19.5" customHeight="1">
      <c r="A59" s="206" t="s">
        <v>423</v>
      </c>
      <c r="B59" s="203">
        <v>1988</v>
      </c>
      <c r="C59" s="201">
        <v>2548</v>
      </c>
      <c r="D59" s="202">
        <v>0</v>
      </c>
      <c r="E59" s="201">
        <v>0</v>
      </c>
      <c r="F59" s="202">
        <f>SUM(B59:E59)</f>
        <v>4536</v>
      </c>
      <c r="G59" s="204">
        <f>F59/$F$9</f>
        <v>0.0046399013100356275</v>
      </c>
      <c r="H59" s="203">
        <v>1929</v>
      </c>
      <c r="I59" s="201">
        <v>2240</v>
      </c>
      <c r="J59" s="202"/>
      <c r="K59" s="201"/>
      <c r="L59" s="202">
        <f>SUM(H59:K59)</f>
        <v>4169</v>
      </c>
      <c r="M59" s="205">
        <f>IF(ISERROR(F59/L59-1),"         /0",(F59/L59-1))</f>
        <v>0.08803070280642844</v>
      </c>
      <c r="N59" s="203">
        <v>25148</v>
      </c>
      <c r="O59" s="201">
        <v>25346</v>
      </c>
      <c r="P59" s="202">
        <v>1</v>
      </c>
      <c r="Q59" s="201">
        <v>0</v>
      </c>
      <c r="R59" s="202">
        <f>SUM(N59:Q59)</f>
        <v>50495</v>
      </c>
      <c r="S59" s="204">
        <f>R59/$R$9</f>
        <v>0.0050685613386261714</v>
      </c>
      <c r="T59" s="203">
        <v>26465</v>
      </c>
      <c r="U59" s="201">
        <v>26526</v>
      </c>
      <c r="V59" s="202">
        <v>31</v>
      </c>
      <c r="W59" s="201">
        <v>0</v>
      </c>
      <c r="X59" s="185">
        <f>SUM(T59:W59)</f>
        <v>53022</v>
      </c>
      <c r="Y59" s="200">
        <f>IF(ISERROR(R59/X59-1),"         /0",(R59/X59-1))</f>
        <v>-0.04765946211006755</v>
      </c>
    </row>
    <row r="60" spans="1:25" ht="19.5" customHeight="1">
      <c r="A60" s="206" t="s">
        <v>424</v>
      </c>
      <c r="B60" s="203">
        <v>564</v>
      </c>
      <c r="C60" s="201">
        <v>1841</v>
      </c>
      <c r="D60" s="202">
        <v>0</v>
      </c>
      <c r="E60" s="201">
        <v>0</v>
      </c>
      <c r="F60" s="202">
        <f>SUM(B60:E60)</f>
        <v>2405</v>
      </c>
      <c r="G60" s="204">
        <f>F60/$F$9</f>
        <v>0.0024600887677768265</v>
      </c>
      <c r="H60" s="203">
        <v>758</v>
      </c>
      <c r="I60" s="201">
        <v>1886</v>
      </c>
      <c r="J60" s="202">
        <v>11</v>
      </c>
      <c r="K60" s="201"/>
      <c r="L60" s="202">
        <f>SUM(H60:K60)</f>
        <v>2655</v>
      </c>
      <c r="M60" s="205">
        <f>IF(ISERROR(F60/L60-1),"         /0",(F60/L60-1))</f>
        <v>-0.09416195856873821</v>
      </c>
      <c r="N60" s="203">
        <v>11437</v>
      </c>
      <c r="O60" s="201">
        <v>12950</v>
      </c>
      <c r="P60" s="202">
        <v>22</v>
      </c>
      <c r="Q60" s="201">
        <v>0</v>
      </c>
      <c r="R60" s="202">
        <f>SUM(N60:Q60)</f>
        <v>24409</v>
      </c>
      <c r="S60" s="204">
        <f>R60/$R$9</f>
        <v>0.0024501141442623275</v>
      </c>
      <c r="T60" s="203">
        <v>12995</v>
      </c>
      <c r="U60" s="201">
        <v>15036</v>
      </c>
      <c r="V60" s="202">
        <v>55</v>
      </c>
      <c r="W60" s="201">
        <v>17</v>
      </c>
      <c r="X60" s="185">
        <f>SUM(T60:W60)</f>
        <v>28103</v>
      </c>
      <c r="Y60" s="200">
        <f>IF(ISERROR(R60/X60-1),"         /0",(R60/X60-1))</f>
        <v>-0.13144504145464897</v>
      </c>
    </row>
    <row r="61" spans="1:25" ht="19.5" customHeight="1">
      <c r="A61" s="206" t="s">
        <v>425</v>
      </c>
      <c r="B61" s="203">
        <v>497</v>
      </c>
      <c r="C61" s="201">
        <v>540</v>
      </c>
      <c r="D61" s="202">
        <v>0</v>
      </c>
      <c r="E61" s="201">
        <v>0</v>
      </c>
      <c r="F61" s="202">
        <f t="shared" si="16"/>
        <v>1037</v>
      </c>
      <c r="G61" s="204">
        <f t="shared" si="17"/>
        <v>0.001060753452051796</v>
      </c>
      <c r="H61" s="203">
        <v>1</v>
      </c>
      <c r="I61" s="201"/>
      <c r="J61" s="202"/>
      <c r="K61" s="201"/>
      <c r="L61" s="202">
        <f t="shared" si="18"/>
        <v>1</v>
      </c>
      <c r="M61" s="205" t="s">
        <v>50</v>
      </c>
      <c r="N61" s="203">
        <v>3485</v>
      </c>
      <c r="O61" s="201">
        <v>3824</v>
      </c>
      <c r="P61" s="202"/>
      <c r="Q61" s="201"/>
      <c r="R61" s="202">
        <f t="shared" si="20"/>
        <v>7309</v>
      </c>
      <c r="S61" s="204">
        <f t="shared" si="21"/>
        <v>0.0007336590716708325</v>
      </c>
      <c r="T61" s="203">
        <v>20</v>
      </c>
      <c r="U61" s="201"/>
      <c r="V61" s="202"/>
      <c r="W61" s="201"/>
      <c r="X61" s="185">
        <f t="shared" si="22"/>
        <v>20</v>
      </c>
      <c r="Y61" s="200">
        <f t="shared" si="23"/>
        <v>364.45</v>
      </c>
    </row>
    <row r="62" spans="1:25" ht="19.5" customHeight="1">
      <c r="A62" s="206" t="s">
        <v>426</v>
      </c>
      <c r="B62" s="203">
        <v>323</v>
      </c>
      <c r="C62" s="201">
        <v>605</v>
      </c>
      <c r="D62" s="202">
        <v>0</v>
      </c>
      <c r="E62" s="201">
        <v>0</v>
      </c>
      <c r="F62" s="202">
        <f t="shared" si="16"/>
        <v>928</v>
      </c>
      <c r="G62" s="204">
        <f t="shared" si="17"/>
        <v>0.0009492567054041143</v>
      </c>
      <c r="H62" s="203">
        <v>261</v>
      </c>
      <c r="I62" s="201">
        <v>495</v>
      </c>
      <c r="J62" s="202"/>
      <c r="K62" s="201"/>
      <c r="L62" s="202">
        <f t="shared" si="18"/>
        <v>756</v>
      </c>
      <c r="M62" s="205">
        <f t="shared" si="19"/>
        <v>0.22751322751322745</v>
      </c>
      <c r="N62" s="203">
        <v>4448</v>
      </c>
      <c r="O62" s="201">
        <v>3907</v>
      </c>
      <c r="P62" s="202"/>
      <c r="Q62" s="201"/>
      <c r="R62" s="202">
        <f t="shared" si="20"/>
        <v>8355</v>
      </c>
      <c r="S62" s="204">
        <f t="shared" si="21"/>
        <v>0.0008386539258188268</v>
      </c>
      <c r="T62" s="203">
        <v>4817</v>
      </c>
      <c r="U62" s="201">
        <v>4080</v>
      </c>
      <c r="V62" s="202">
        <v>2</v>
      </c>
      <c r="W62" s="201"/>
      <c r="X62" s="185">
        <f t="shared" si="22"/>
        <v>8899</v>
      </c>
      <c r="Y62" s="200">
        <f t="shared" si="23"/>
        <v>-0.061130464097089554</v>
      </c>
    </row>
    <row r="63" spans="1:25" ht="19.5" customHeight="1">
      <c r="A63" s="206" t="s">
        <v>427</v>
      </c>
      <c r="B63" s="203">
        <v>451</v>
      </c>
      <c r="C63" s="201">
        <v>449</v>
      </c>
      <c r="D63" s="202">
        <v>0</v>
      </c>
      <c r="E63" s="201">
        <v>0</v>
      </c>
      <c r="F63" s="202">
        <f t="shared" si="16"/>
        <v>900</v>
      </c>
      <c r="G63" s="204">
        <f t="shared" si="17"/>
        <v>0.0009206153392927833</v>
      </c>
      <c r="H63" s="203">
        <v>389</v>
      </c>
      <c r="I63" s="201">
        <v>414</v>
      </c>
      <c r="J63" s="202"/>
      <c r="K63" s="201"/>
      <c r="L63" s="202">
        <f t="shared" si="18"/>
        <v>803</v>
      </c>
      <c r="M63" s="205">
        <f t="shared" si="19"/>
        <v>0.12079701120797015</v>
      </c>
      <c r="N63" s="203">
        <v>4462</v>
      </c>
      <c r="O63" s="201">
        <v>4472</v>
      </c>
      <c r="P63" s="202">
        <v>5</v>
      </c>
      <c r="Q63" s="201"/>
      <c r="R63" s="202">
        <f t="shared" si="20"/>
        <v>8939</v>
      </c>
      <c r="S63" s="204">
        <f t="shared" si="21"/>
        <v>0.0008972743797599633</v>
      </c>
      <c r="T63" s="203">
        <v>4619</v>
      </c>
      <c r="U63" s="201">
        <v>4912</v>
      </c>
      <c r="V63" s="202">
        <v>24</v>
      </c>
      <c r="W63" s="201">
        <v>15</v>
      </c>
      <c r="X63" s="185">
        <f t="shared" si="22"/>
        <v>9570</v>
      </c>
      <c r="Y63" s="200">
        <f t="shared" si="23"/>
        <v>-0.06593521421107629</v>
      </c>
    </row>
    <row r="64" spans="1:25" ht="19.5" customHeight="1">
      <c r="A64" s="206" t="s">
        <v>428</v>
      </c>
      <c r="B64" s="203">
        <v>354</v>
      </c>
      <c r="C64" s="201">
        <v>465</v>
      </c>
      <c r="D64" s="202">
        <v>0</v>
      </c>
      <c r="E64" s="201">
        <v>0</v>
      </c>
      <c r="F64" s="202">
        <f t="shared" si="16"/>
        <v>819</v>
      </c>
      <c r="G64" s="204">
        <f t="shared" si="17"/>
        <v>0.0008377599587564328</v>
      </c>
      <c r="H64" s="203">
        <v>328</v>
      </c>
      <c r="I64" s="201">
        <v>455</v>
      </c>
      <c r="J64" s="202">
        <v>4</v>
      </c>
      <c r="K64" s="201"/>
      <c r="L64" s="202">
        <f t="shared" si="18"/>
        <v>787</v>
      </c>
      <c r="M64" s="205">
        <f t="shared" si="19"/>
        <v>0.04066073697585759</v>
      </c>
      <c r="N64" s="203">
        <v>4766</v>
      </c>
      <c r="O64" s="201">
        <v>4470</v>
      </c>
      <c r="P64" s="202">
        <v>5</v>
      </c>
      <c r="Q64" s="201">
        <v>0</v>
      </c>
      <c r="R64" s="202">
        <f t="shared" si="20"/>
        <v>9241</v>
      </c>
      <c r="S64" s="204">
        <f t="shared" si="21"/>
        <v>0.0009275883816267838</v>
      </c>
      <c r="T64" s="203">
        <v>5526</v>
      </c>
      <c r="U64" s="201">
        <v>4990</v>
      </c>
      <c r="V64" s="202">
        <v>28</v>
      </c>
      <c r="W64" s="201">
        <v>3</v>
      </c>
      <c r="X64" s="185">
        <f t="shared" si="22"/>
        <v>10547</v>
      </c>
      <c r="Y64" s="200">
        <f t="shared" si="23"/>
        <v>-0.12382668057267465</v>
      </c>
    </row>
    <row r="65" spans="1:25" ht="19.5" customHeight="1" thickBot="1">
      <c r="A65" s="206" t="s">
        <v>377</v>
      </c>
      <c r="B65" s="203">
        <v>6790</v>
      </c>
      <c r="C65" s="201">
        <v>7321</v>
      </c>
      <c r="D65" s="202">
        <v>0</v>
      </c>
      <c r="E65" s="201">
        <v>0</v>
      </c>
      <c r="F65" s="202">
        <f t="shared" si="16"/>
        <v>14111</v>
      </c>
      <c r="G65" s="204">
        <f t="shared" si="17"/>
        <v>0.014434225614178295</v>
      </c>
      <c r="H65" s="203">
        <v>2607</v>
      </c>
      <c r="I65" s="201">
        <v>2397</v>
      </c>
      <c r="J65" s="202">
        <v>3</v>
      </c>
      <c r="K65" s="201">
        <v>3</v>
      </c>
      <c r="L65" s="202">
        <f t="shared" si="18"/>
        <v>5010</v>
      </c>
      <c r="M65" s="205">
        <f t="shared" si="19"/>
        <v>1.8165668662674652</v>
      </c>
      <c r="N65" s="203">
        <v>62114</v>
      </c>
      <c r="O65" s="201">
        <v>47539</v>
      </c>
      <c r="P65" s="202">
        <v>24</v>
      </c>
      <c r="Q65" s="201">
        <v>5</v>
      </c>
      <c r="R65" s="202">
        <f t="shared" si="20"/>
        <v>109682</v>
      </c>
      <c r="S65" s="204">
        <f t="shared" si="21"/>
        <v>0.011009603817074873</v>
      </c>
      <c r="T65" s="203">
        <v>35357</v>
      </c>
      <c r="U65" s="201">
        <v>22890</v>
      </c>
      <c r="V65" s="202">
        <v>68</v>
      </c>
      <c r="W65" s="201">
        <v>36</v>
      </c>
      <c r="X65" s="185">
        <f t="shared" si="22"/>
        <v>58351</v>
      </c>
      <c r="Y65" s="200">
        <f t="shared" si="23"/>
        <v>0.8796935785162208</v>
      </c>
    </row>
    <row r="66" spans="1:25" s="192" customFormat="1" ht="19.5" customHeight="1">
      <c r="A66" s="199" t="s">
        <v>58</v>
      </c>
      <c r="B66" s="196">
        <f>SUM(B67:B83)</f>
        <v>128797</v>
      </c>
      <c r="C66" s="195">
        <f>SUM(C67:C83)</f>
        <v>146887</v>
      </c>
      <c r="D66" s="194">
        <f>SUM(D67:D83)</f>
        <v>5699</v>
      </c>
      <c r="E66" s="195">
        <f>SUM(E67:E83)</f>
        <v>5505</v>
      </c>
      <c r="F66" s="194">
        <f t="shared" si="16"/>
        <v>286888</v>
      </c>
      <c r="G66" s="197">
        <f t="shared" si="17"/>
        <v>0.2934594371766978</v>
      </c>
      <c r="H66" s="196">
        <f>SUM(H67:H83)</f>
        <v>107081</v>
      </c>
      <c r="I66" s="195">
        <f>SUM(I67:I83)</f>
        <v>120580</v>
      </c>
      <c r="J66" s="194">
        <f>SUM(J67:J83)</f>
        <v>4987</v>
      </c>
      <c r="K66" s="195">
        <f>SUM(K67:K83)</f>
        <v>4163</v>
      </c>
      <c r="L66" s="194">
        <f t="shared" si="18"/>
        <v>236811</v>
      </c>
      <c r="M66" s="198">
        <f t="shared" si="19"/>
        <v>0.21146399449349906</v>
      </c>
      <c r="N66" s="196">
        <f>SUM(N67:N83)</f>
        <v>1362696</v>
      </c>
      <c r="O66" s="195">
        <f>SUM(O67:O83)</f>
        <v>1335109</v>
      </c>
      <c r="P66" s="194">
        <f>SUM(P67:P83)</f>
        <v>41446</v>
      </c>
      <c r="Q66" s="195">
        <f>SUM(Q67:Q83)</f>
        <v>40569</v>
      </c>
      <c r="R66" s="194">
        <f t="shared" si="20"/>
        <v>2779820</v>
      </c>
      <c r="S66" s="197">
        <f t="shared" si="21"/>
        <v>0.27903135321001693</v>
      </c>
      <c r="T66" s="196">
        <f>SUM(T67:T83)</f>
        <v>1070976</v>
      </c>
      <c r="U66" s="195">
        <f>SUM(U67:U83)</f>
        <v>1056432</v>
      </c>
      <c r="V66" s="194">
        <f>SUM(V67:V83)</f>
        <v>46776</v>
      </c>
      <c r="W66" s="195">
        <f>SUM(W67:W83)</f>
        <v>46675</v>
      </c>
      <c r="X66" s="194">
        <f t="shared" si="22"/>
        <v>2220859</v>
      </c>
      <c r="Y66" s="193">
        <f t="shared" si="23"/>
        <v>0.25168684729647395</v>
      </c>
    </row>
    <row r="67" spans="1:25" s="176" customFormat="1" ht="19.5" customHeight="1">
      <c r="A67" s="191" t="s">
        <v>429</v>
      </c>
      <c r="B67" s="189">
        <v>27673</v>
      </c>
      <c r="C67" s="186">
        <v>27400</v>
      </c>
      <c r="D67" s="185">
        <v>2360</v>
      </c>
      <c r="E67" s="186">
        <v>2328</v>
      </c>
      <c r="F67" s="185">
        <f t="shared" si="16"/>
        <v>59761</v>
      </c>
      <c r="G67" s="188">
        <f t="shared" si="17"/>
        <v>0.06112988143497336</v>
      </c>
      <c r="H67" s="189">
        <v>25074</v>
      </c>
      <c r="I67" s="186">
        <v>25294</v>
      </c>
      <c r="J67" s="185">
        <v>1901</v>
      </c>
      <c r="K67" s="186">
        <v>1723</v>
      </c>
      <c r="L67" s="185">
        <f t="shared" si="18"/>
        <v>53992</v>
      </c>
      <c r="M67" s="190">
        <f t="shared" si="19"/>
        <v>0.1068491628389392</v>
      </c>
      <c r="N67" s="189">
        <v>306377</v>
      </c>
      <c r="O67" s="186">
        <v>294960</v>
      </c>
      <c r="P67" s="185">
        <v>18202</v>
      </c>
      <c r="Q67" s="186">
        <v>17551</v>
      </c>
      <c r="R67" s="185">
        <f t="shared" si="20"/>
        <v>637090</v>
      </c>
      <c r="S67" s="188">
        <f t="shared" si="21"/>
        <v>0.06394949486534009</v>
      </c>
      <c r="T67" s="187">
        <v>255845</v>
      </c>
      <c r="U67" s="186">
        <v>248517</v>
      </c>
      <c r="V67" s="185">
        <v>18840</v>
      </c>
      <c r="W67" s="186">
        <v>18786</v>
      </c>
      <c r="X67" s="185">
        <f t="shared" si="22"/>
        <v>541988</v>
      </c>
      <c r="Y67" s="184">
        <f t="shared" si="23"/>
        <v>0.17546882956818233</v>
      </c>
    </row>
    <row r="68" spans="1:25" s="176" customFormat="1" ht="19.5" customHeight="1">
      <c r="A68" s="191" t="s">
        <v>430</v>
      </c>
      <c r="B68" s="189">
        <v>16447</v>
      </c>
      <c r="C68" s="186">
        <v>20375</v>
      </c>
      <c r="D68" s="185">
        <v>0</v>
      </c>
      <c r="E68" s="186">
        <v>0</v>
      </c>
      <c r="F68" s="185">
        <f t="shared" si="16"/>
        <v>36822</v>
      </c>
      <c r="G68" s="188">
        <f t="shared" si="17"/>
        <v>0.03766544224826541</v>
      </c>
      <c r="H68" s="189">
        <v>15218</v>
      </c>
      <c r="I68" s="186">
        <v>17217</v>
      </c>
      <c r="J68" s="185">
        <v>350</v>
      </c>
      <c r="K68" s="186">
        <v>232</v>
      </c>
      <c r="L68" s="185">
        <f t="shared" si="18"/>
        <v>33017</v>
      </c>
      <c r="M68" s="190">
        <f t="shared" si="19"/>
        <v>0.11524366235575623</v>
      </c>
      <c r="N68" s="189">
        <v>181671</v>
      </c>
      <c r="O68" s="186">
        <v>204312</v>
      </c>
      <c r="P68" s="185">
        <v>420</v>
      </c>
      <c r="Q68" s="186">
        <v>107</v>
      </c>
      <c r="R68" s="185">
        <f t="shared" si="20"/>
        <v>386510</v>
      </c>
      <c r="S68" s="188">
        <f t="shared" si="21"/>
        <v>0.038796903515049046</v>
      </c>
      <c r="T68" s="187">
        <v>148713</v>
      </c>
      <c r="U68" s="186">
        <v>166831</v>
      </c>
      <c r="V68" s="185">
        <v>350</v>
      </c>
      <c r="W68" s="186">
        <v>232</v>
      </c>
      <c r="X68" s="185">
        <f t="shared" si="22"/>
        <v>316126</v>
      </c>
      <c r="Y68" s="184">
        <f t="shared" si="23"/>
        <v>0.2226454008844574</v>
      </c>
    </row>
    <row r="69" spans="1:25" s="176" customFormat="1" ht="19.5" customHeight="1">
      <c r="A69" s="191" t="s">
        <v>431</v>
      </c>
      <c r="B69" s="189">
        <v>14297</v>
      </c>
      <c r="C69" s="186">
        <v>18508</v>
      </c>
      <c r="D69" s="185">
        <v>1031</v>
      </c>
      <c r="E69" s="186">
        <v>1033</v>
      </c>
      <c r="F69" s="185">
        <f t="shared" si="16"/>
        <v>34869</v>
      </c>
      <c r="G69" s="188">
        <f t="shared" si="17"/>
        <v>0.03566770696200007</v>
      </c>
      <c r="H69" s="189">
        <v>13763</v>
      </c>
      <c r="I69" s="186">
        <v>17003</v>
      </c>
      <c r="J69" s="185">
        <v>721</v>
      </c>
      <c r="K69" s="186">
        <v>692</v>
      </c>
      <c r="L69" s="185">
        <f t="shared" si="18"/>
        <v>32179</v>
      </c>
      <c r="M69" s="190">
        <f t="shared" si="19"/>
        <v>0.0835948910780322</v>
      </c>
      <c r="N69" s="189">
        <v>162045</v>
      </c>
      <c r="O69" s="186">
        <v>163959</v>
      </c>
      <c r="P69" s="185">
        <v>6550</v>
      </c>
      <c r="Q69" s="186">
        <v>6873</v>
      </c>
      <c r="R69" s="185">
        <f t="shared" si="20"/>
        <v>339427</v>
      </c>
      <c r="S69" s="188">
        <f t="shared" si="21"/>
        <v>0.03407083017102417</v>
      </c>
      <c r="T69" s="187">
        <v>142073</v>
      </c>
      <c r="U69" s="186">
        <v>147122</v>
      </c>
      <c r="V69" s="185">
        <v>7621</v>
      </c>
      <c r="W69" s="186">
        <v>7727</v>
      </c>
      <c r="X69" s="185">
        <f t="shared" si="22"/>
        <v>304543</v>
      </c>
      <c r="Y69" s="184">
        <f t="shared" si="23"/>
        <v>0.11454540081367814</v>
      </c>
    </row>
    <row r="70" spans="1:25" s="176" customFormat="1" ht="19.5" customHeight="1">
      <c r="A70" s="191" t="s">
        <v>432</v>
      </c>
      <c r="B70" s="189">
        <v>9054</v>
      </c>
      <c r="C70" s="186">
        <v>13678</v>
      </c>
      <c r="D70" s="185">
        <v>951</v>
      </c>
      <c r="E70" s="186">
        <v>941</v>
      </c>
      <c r="F70" s="185">
        <f t="shared" si="16"/>
        <v>24624</v>
      </c>
      <c r="G70" s="188">
        <f t="shared" si="17"/>
        <v>0.02518803568305055</v>
      </c>
      <c r="H70" s="189">
        <v>9636</v>
      </c>
      <c r="I70" s="186">
        <v>13897</v>
      </c>
      <c r="J70" s="185">
        <v>710</v>
      </c>
      <c r="K70" s="186">
        <v>675</v>
      </c>
      <c r="L70" s="185">
        <f t="shared" si="18"/>
        <v>24918</v>
      </c>
      <c r="M70" s="190">
        <f t="shared" si="19"/>
        <v>-0.011798699735131257</v>
      </c>
      <c r="N70" s="189">
        <v>111504</v>
      </c>
      <c r="O70" s="186">
        <v>108821</v>
      </c>
      <c r="P70" s="185">
        <v>8398</v>
      </c>
      <c r="Q70" s="186">
        <v>8333</v>
      </c>
      <c r="R70" s="185">
        <f t="shared" si="20"/>
        <v>237056</v>
      </c>
      <c r="S70" s="188">
        <f t="shared" si="21"/>
        <v>0.02379508618059938</v>
      </c>
      <c r="T70" s="187">
        <v>100753</v>
      </c>
      <c r="U70" s="186">
        <v>96911</v>
      </c>
      <c r="V70" s="185">
        <v>8429</v>
      </c>
      <c r="W70" s="186">
        <v>8322</v>
      </c>
      <c r="X70" s="185">
        <f t="shared" si="22"/>
        <v>214415</v>
      </c>
      <c r="Y70" s="184">
        <f t="shared" si="23"/>
        <v>0.1055942914441621</v>
      </c>
    </row>
    <row r="71" spans="1:25" s="176" customFormat="1" ht="19.5" customHeight="1">
      <c r="A71" s="191" t="s">
        <v>433</v>
      </c>
      <c r="B71" s="189">
        <v>7766</v>
      </c>
      <c r="C71" s="186">
        <v>7076</v>
      </c>
      <c r="D71" s="185">
        <v>584</v>
      </c>
      <c r="E71" s="186">
        <v>400</v>
      </c>
      <c r="F71" s="185">
        <f>SUM(B71:E71)</f>
        <v>15826</v>
      </c>
      <c r="G71" s="188">
        <f>F71/$F$9</f>
        <v>0.01618850928849732</v>
      </c>
      <c r="H71" s="189">
        <v>5328</v>
      </c>
      <c r="I71" s="186">
        <v>4266</v>
      </c>
      <c r="J71" s="185">
        <v>264</v>
      </c>
      <c r="K71" s="186"/>
      <c r="L71" s="185">
        <f>SUM(H71:K71)</f>
        <v>9858</v>
      </c>
      <c r="M71" s="190">
        <f>IF(ISERROR(F71/L71-1),"         /0",(F71/L71-1))</f>
        <v>0.6053966321769122</v>
      </c>
      <c r="N71" s="189">
        <v>75313</v>
      </c>
      <c r="O71" s="186">
        <v>69225</v>
      </c>
      <c r="P71" s="185">
        <v>2180</v>
      </c>
      <c r="Q71" s="186">
        <v>2122</v>
      </c>
      <c r="R71" s="185">
        <f>SUM(N71:Q71)</f>
        <v>148840</v>
      </c>
      <c r="S71" s="188">
        <f>R71/$R$9</f>
        <v>0.014940185555819772</v>
      </c>
      <c r="T71" s="187">
        <v>44362</v>
      </c>
      <c r="U71" s="186">
        <v>37356</v>
      </c>
      <c r="V71" s="185">
        <v>2909</v>
      </c>
      <c r="W71" s="186">
        <v>2995</v>
      </c>
      <c r="X71" s="185">
        <f>SUM(T71:W71)</f>
        <v>87622</v>
      </c>
      <c r="Y71" s="184">
        <f>IF(ISERROR(R71/X71-1),"         /0",(R71/X71-1))</f>
        <v>0.6986601538426422</v>
      </c>
    </row>
    <row r="72" spans="1:25" s="176" customFormat="1" ht="19.5" customHeight="1">
      <c r="A72" s="191" t="s">
        <v>434</v>
      </c>
      <c r="B72" s="189">
        <v>4735</v>
      </c>
      <c r="C72" s="186">
        <v>5580</v>
      </c>
      <c r="D72" s="185">
        <v>0</v>
      </c>
      <c r="E72" s="186">
        <v>0</v>
      </c>
      <c r="F72" s="185">
        <f aca="true" t="shared" si="24" ref="F72:F78">SUM(B72:E72)</f>
        <v>10315</v>
      </c>
      <c r="G72" s="188">
        <f aca="true" t="shared" si="25" ref="G72:G78">F72/$F$9</f>
        <v>0.010551274694227845</v>
      </c>
      <c r="H72" s="189">
        <v>5046</v>
      </c>
      <c r="I72" s="186">
        <v>6123</v>
      </c>
      <c r="J72" s="185"/>
      <c r="K72" s="186"/>
      <c r="L72" s="185">
        <f aca="true" t="shared" si="26" ref="L72:L78">SUM(H72:K72)</f>
        <v>11169</v>
      </c>
      <c r="M72" s="190">
        <f aca="true" t="shared" si="27" ref="M72:M78">IF(ISERROR(F72/L72-1),"         /0",(F72/L72-1))</f>
        <v>-0.07646163488226343</v>
      </c>
      <c r="N72" s="189">
        <v>53386</v>
      </c>
      <c r="O72" s="186">
        <v>52241</v>
      </c>
      <c r="P72" s="185">
        <v>0</v>
      </c>
      <c r="Q72" s="186">
        <v>0</v>
      </c>
      <c r="R72" s="185">
        <f aca="true" t="shared" si="28" ref="R72:R78">SUM(N72:Q72)</f>
        <v>105627</v>
      </c>
      <c r="S72" s="188">
        <f aca="true" t="shared" si="29" ref="S72:S78">R72/$R$9</f>
        <v>0.01060257309664455</v>
      </c>
      <c r="T72" s="187">
        <v>50410</v>
      </c>
      <c r="U72" s="186">
        <v>47833</v>
      </c>
      <c r="V72" s="185">
        <v>19</v>
      </c>
      <c r="W72" s="186">
        <v>7</v>
      </c>
      <c r="X72" s="185">
        <f aca="true" t="shared" si="30" ref="X72:X78">SUM(T72:W72)</f>
        <v>98269</v>
      </c>
      <c r="Y72" s="184">
        <f aca="true" t="shared" si="31" ref="Y72:Y78">IF(ISERROR(R72/X72-1),"         /0",(R72/X72-1))</f>
        <v>0.07487610538420042</v>
      </c>
    </row>
    <row r="73" spans="1:25" s="176" customFormat="1" ht="19.5" customHeight="1">
      <c r="A73" s="191" t="s">
        <v>435</v>
      </c>
      <c r="B73" s="189">
        <v>4073</v>
      </c>
      <c r="C73" s="186">
        <v>5384</v>
      </c>
      <c r="D73" s="185">
        <v>0</v>
      </c>
      <c r="E73" s="186">
        <v>0</v>
      </c>
      <c r="F73" s="185">
        <f t="shared" si="24"/>
        <v>9457</v>
      </c>
      <c r="G73" s="188">
        <f t="shared" si="25"/>
        <v>0.009673621404102058</v>
      </c>
      <c r="H73" s="189">
        <v>4617</v>
      </c>
      <c r="I73" s="186">
        <v>6355</v>
      </c>
      <c r="J73" s="185"/>
      <c r="K73" s="186"/>
      <c r="L73" s="185">
        <f t="shared" si="26"/>
        <v>10972</v>
      </c>
      <c r="M73" s="190">
        <f t="shared" si="27"/>
        <v>-0.1380787458986511</v>
      </c>
      <c r="N73" s="189">
        <v>49127</v>
      </c>
      <c r="O73" s="186">
        <v>54179</v>
      </c>
      <c r="P73" s="185"/>
      <c r="Q73" s="186"/>
      <c r="R73" s="185">
        <f t="shared" si="28"/>
        <v>103306</v>
      </c>
      <c r="S73" s="188">
        <f t="shared" si="29"/>
        <v>0.010369596943224384</v>
      </c>
      <c r="T73" s="187">
        <v>42312</v>
      </c>
      <c r="U73" s="186">
        <v>45944</v>
      </c>
      <c r="V73" s="185">
        <v>101</v>
      </c>
      <c r="W73" s="186">
        <v>101</v>
      </c>
      <c r="X73" s="185">
        <f t="shared" si="30"/>
        <v>88458</v>
      </c>
      <c r="Y73" s="184">
        <f t="shared" si="31"/>
        <v>0.16785367066856582</v>
      </c>
    </row>
    <row r="74" spans="1:25" s="176" customFormat="1" ht="19.5" customHeight="1">
      <c r="A74" s="191" t="s">
        <v>436</v>
      </c>
      <c r="B74" s="189">
        <v>3479</v>
      </c>
      <c r="C74" s="186">
        <v>4860</v>
      </c>
      <c r="D74" s="185">
        <v>0</v>
      </c>
      <c r="E74" s="186">
        <v>0</v>
      </c>
      <c r="F74" s="185">
        <f t="shared" si="24"/>
        <v>8339</v>
      </c>
      <c r="G74" s="188">
        <f t="shared" si="25"/>
        <v>0.00853001257151391</v>
      </c>
      <c r="H74" s="189">
        <v>2569</v>
      </c>
      <c r="I74" s="186">
        <v>3785</v>
      </c>
      <c r="J74" s="185"/>
      <c r="K74" s="186"/>
      <c r="L74" s="185">
        <f t="shared" si="26"/>
        <v>6354</v>
      </c>
      <c r="M74" s="190">
        <f t="shared" si="27"/>
        <v>0.31240163676424304</v>
      </c>
      <c r="N74" s="189">
        <v>41428</v>
      </c>
      <c r="O74" s="186">
        <v>39400</v>
      </c>
      <c r="P74" s="185">
        <v>716</v>
      </c>
      <c r="Q74" s="186">
        <v>645</v>
      </c>
      <c r="R74" s="185">
        <f t="shared" si="28"/>
        <v>82189</v>
      </c>
      <c r="S74" s="188">
        <f t="shared" si="29"/>
        <v>0.008249925494808326</v>
      </c>
      <c r="T74" s="187">
        <v>18425</v>
      </c>
      <c r="U74" s="186">
        <v>19286</v>
      </c>
      <c r="V74" s="185">
        <v>515</v>
      </c>
      <c r="W74" s="186">
        <v>490</v>
      </c>
      <c r="X74" s="185">
        <f t="shared" si="30"/>
        <v>38716</v>
      </c>
      <c r="Y74" s="184">
        <f t="shared" si="31"/>
        <v>1.1228690980473188</v>
      </c>
    </row>
    <row r="75" spans="1:25" s="176" customFormat="1" ht="19.5" customHeight="1">
      <c r="A75" s="191" t="s">
        <v>437</v>
      </c>
      <c r="B75" s="189">
        <v>3315</v>
      </c>
      <c r="C75" s="186">
        <v>4345</v>
      </c>
      <c r="D75" s="185">
        <v>0</v>
      </c>
      <c r="E75" s="186">
        <v>0</v>
      </c>
      <c r="F75" s="185">
        <f t="shared" si="24"/>
        <v>7660</v>
      </c>
      <c r="G75" s="188">
        <f t="shared" si="25"/>
        <v>0.007835459443314133</v>
      </c>
      <c r="H75" s="189">
        <v>3815</v>
      </c>
      <c r="I75" s="186">
        <v>5076</v>
      </c>
      <c r="J75" s="185">
        <v>4</v>
      </c>
      <c r="K75" s="186"/>
      <c r="L75" s="185">
        <f t="shared" si="26"/>
        <v>8895</v>
      </c>
      <c r="M75" s="190">
        <f t="shared" si="27"/>
        <v>-0.13884204609331086</v>
      </c>
      <c r="N75" s="189">
        <v>48019</v>
      </c>
      <c r="O75" s="186">
        <v>45540</v>
      </c>
      <c r="P75" s="185"/>
      <c r="Q75" s="186">
        <v>0</v>
      </c>
      <c r="R75" s="185">
        <f t="shared" si="28"/>
        <v>93559</v>
      </c>
      <c r="S75" s="188">
        <f t="shared" si="29"/>
        <v>0.009391217551847231</v>
      </c>
      <c r="T75" s="187">
        <v>49330</v>
      </c>
      <c r="U75" s="186">
        <v>46742</v>
      </c>
      <c r="V75" s="185">
        <v>28</v>
      </c>
      <c r="W75" s="186">
        <v>5</v>
      </c>
      <c r="X75" s="185">
        <f t="shared" si="30"/>
        <v>96105</v>
      </c>
      <c r="Y75" s="184">
        <f t="shared" si="31"/>
        <v>-0.02649185786379482</v>
      </c>
    </row>
    <row r="76" spans="1:25" s="176" customFormat="1" ht="19.5" customHeight="1">
      <c r="A76" s="191" t="s">
        <v>438</v>
      </c>
      <c r="B76" s="189">
        <v>3385</v>
      </c>
      <c r="C76" s="186">
        <v>3500</v>
      </c>
      <c r="D76" s="185">
        <v>0</v>
      </c>
      <c r="E76" s="186">
        <v>0</v>
      </c>
      <c r="F76" s="185">
        <f t="shared" si="24"/>
        <v>6885</v>
      </c>
      <c r="G76" s="188">
        <f t="shared" si="25"/>
        <v>0.0070427073455897925</v>
      </c>
      <c r="H76" s="189">
        <v>1945</v>
      </c>
      <c r="I76" s="186">
        <v>1688</v>
      </c>
      <c r="J76" s="185"/>
      <c r="K76" s="186"/>
      <c r="L76" s="185">
        <f t="shared" si="26"/>
        <v>3633</v>
      </c>
      <c r="M76" s="190">
        <f t="shared" si="27"/>
        <v>0.8951279933938894</v>
      </c>
      <c r="N76" s="189">
        <v>39572</v>
      </c>
      <c r="O76" s="186">
        <v>33164</v>
      </c>
      <c r="P76" s="185"/>
      <c r="Q76" s="186"/>
      <c r="R76" s="185">
        <f t="shared" si="28"/>
        <v>72736</v>
      </c>
      <c r="S76" s="188">
        <f t="shared" si="29"/>
        <v>0.007301057085380992</v>
      </c>
      <c r="T76" s="187">
        <v>23062</v>
      </c>
      <c r="U76" s="186">
        <v>16557</v>
      </c>
      <c r="V76" s="185">
        <v>6</v>
      </c>
      <c r="W76" s="186"/>
      <c r="X76" s="185">
        <f t="shared" si="30"/>
        <v>39625</v>
      </c>
      <c r="Y76" s="184">
        <f t="shared" si="31"/>
        <v>0.835608832807571</v>
      </c>
    </row>
    <row r="77" spans="1:25" s="176" customFormat="1" ht="19.5" customHeight="1">
      <c r="A77" s="191" t="s">
        <v>439</v>
      </c>
      <c r="B77" s="189">
        <v>3018</v>
      </c>
      <c r="C77" s="186">
        <v>2768</v>
      </c>
      <c r="D77" s="185">
        <v>0</v>
      </c>
      <c r="E77" s="186">
        <v>0</v>
      </c>
      <c r="F77" s="185">
        <f t="shared" si="24"/>
        <v>5786</v>
      </c>
      <c r="G77" s="188">
        <f t="shared" si="25"/>
        <v>0.005918533725720049</v>
      </c>
      <c r="H77" s="189">
        <v>1563</v>
      </c>
      <c r="I77" s="186">
        <v>1336</v>
      </c>
      <c r="J77" s="185">
        <v>105</v>
      </c>
      <c r="K77" s="186"/>
      <c r="L77" s="185">
        <f t="shared" si="26"/>
        <v>3004</v>
      </c>
      <c r="M77" s="190">
        <f t="shared" si="27"/>
        <v>0.9260985352862849</v>
      </c>
      <c r="N77" s="189">
        <v>24389</v>
      </c>
      <c r="O77" s="186">
        <v>25019</v>
      </c>
      <c r="P77" s="185">
        <v>224</v>
      </c>
      <c r="Q77" s="186">
        <v>347</v>
      </c>
      <c r="R77" s="185">
        <f t="shared" si="28"/>
        <v>49979</v>
      </c>
      <c r="S77" s="188">
        <f t="shared" si="29"/>
        <v>0.005016766553979551</v>
      </c>
      <c r="T77" s="187">
        <v>11682</v>
      </c>
      <c r="U77" s="186">
        <v>12503</v>
      </c>
      <c r="V77" s="185">
        <v>1149</v>
      </c>
      <c r="W77" s="186">
        <v>1185</v>
      </c>
      <c r="X77" s="185">
        <f t="shared" si="30"/>
        <v>26519</v>
      </c>
      <c r="Y77" s="184">
        <f t="shared" si="31"/>
        <v>0.8846487424111016</v>
      </c>
    </row>
    <row r="78" spans="1:25" s="176" customFormat="1" ht="19.5" customHeight="1">
      <c r="A78" s="191" t="s">
        <v>440</v>
      </c>
      <c r="B78" s="189">
        <v>2452</v>
      </c>
      <c r="C78" s="186">
        <v>2788</v>
      </c>
      <c r="D78" s="185">
        <v>0</v>
      </c>
      <c r="E78" s="186">
        <v>0</v>
      </c>
      <c r="F78" s="185">
        <f t="shared" si="24"/>
        <v>5240</v>
      </c>
      <c r="G78" s="188">
        <f t="shared" si="25"/>
        <v>0.005360027086549094</v>
      </c>
      <c r="H78" s="189">
        <v>2046</v>
      </c>
      <c r="I78" s="186">
        <v>2280</v>
      </c>
      <c r="J78" s="185"/>
      <c r="K78" s="186"/>
      <c r="L78" s="185">
        <f t="shared" si="26"/>
        <v>4326</v>
      </c>
      <c r="M78" s="190">
        <f t="shared" si="27"/>
        <v>0.2112806287563569</v>
      </c>
      <c r="N78" s="189">
        <v>20760</v>
      </c>
      <c r="O78" s="186">
        <v>20535</v>
      </c>
      <c r="P78" s="185"/>
      <c r="Q78" s="186"/>
      <c r="R78" s="185">
        <f t="shared" si="28"/>
        <v>41295</v>
      </c>
      <c r="S78" s="188">
        <f t="shared" si="29"/>
        <v>0.004145088434074022</v>
      </c>
      <c r="T78" s="187">
        <v>19015</v>
      </c>
      <c r="U78" s="186">
        <v>17937</v>
      </c>
      <c r="V78" s="185">
        <v>162</v>
      </c>
      <c r="W78" s="186">
        <v>167</v>
      </c>
      <c r="X78" s="185">
        <f t="shared" si="30"/>
        <v>37281</v>
      </c>
      <c r="Y78" s="184">
        <f t="shared" si="31"/>
        <v>0.10766878570853788</v>
      </c>
    </row>
    <row r="79" spans="1:25" s="176" customFormat="1" ht="19.5" customHeight="1">
      <c r="A79" s="191" t="s">
        <v>441</v>
      </c>
      <c r="B79" s="189">
        <v>2047</v>
      </c>
      <c r="C79" s="186">
        <v>2077</v>
      </c>
      <c r="D79" s="185">
        <v>0</v>
      </c>
      <c r="E79" s="186">
        <v>0</v>
      </c>
      <c r="F79" s="185">
        <f t="shared" si="16"/>
        <v>4124</v>
      </c>
      <c r="G79" s="188">
        <f t="shared" si="17"/>
        <v>0.004218464065826042</v>
      </c>
      <c r="H79" s="189">
        <v>1405</v>
      </c>
      <c r="I79" s="186">
        <v>1624</v>
      </c>
      <c r="J79" s="185"/>
      <c r="K79" s="186"/>
      <c r="L79" s="185">
        <f t="shared" si="18"/>
        <v>3029</v>
      </c>
      <c r="M79" s="190">
        <f t="shared" si="19"/>
        <v>0.3615054473423571</v>
      </c>
      <c r="N79" s="189">
        <v>16050</v>
      </c>
      <c r="O79" s="186">
        <v>15279</v>
      </c>
      <c r="P79" s="185"/>
      <c r="Q79" s="186"/>
      <c r="R79" s="185">
        <f t="shared" si="20"/>
        <v>31329</v>
      </c>
      <c r="S79" s="188">
        <f t="shared" si="21"/>
        <v>0.003144726372468944</v>
      </c>
      <c r="T79" s="187">
        <v>11057</v>
      </c>
      <c r="U79" s="186">
        <v>11129</v>
      </c>
      <c r="V79" s="185"/>
      <c r="W79" s="186"/>
      <c r="X79" s="185">
        <f t="shared" si="22"/>
        <v>22186</v>
      </c>
      <c r="Y79" s="184">
        <f t="shared" si="23"/>
        <v>0.41210673397638153</v>
      </c>
    </row>
    <row r="80" spans="1:25" s="176" customFormat="1" ht="19.5" customHeight="1">
      <c r="A80" s="191" t="s">
        <v>442</v>
      </c>
      <c r="B80" s="189">
        <v>1758</v>
      </c>
      <c r="C80" s="186">
        <v>2313</v>
      </c>
      <c r="D80" s="185">
        <v>0</v>
      </c>
      <c r="E80" s="186">
        <v>0</v>
      </c>
      <c r="F80" s="185">
        <f t="shared" si="16"/>
        <v>4071</v>
      </c>
      <c r="G80" s="188">
        <f t="shared" si="17"/>
        <v>0.004164250051401023</v>
      </c>
      <c r="H80" s="189">
        <v>1482</v>
      </c>
      <c r="I80" s="186">
        <v>1366</v>
      </c>
      <c r="J80" s="185"/>
      <c r="K80" s="186"/>
      <c r="L80" s="185">
        <f t="shared" si="18"/>
        <v>2848</v>
      </c>
      <c r="M80" s="190">
        <f t="shared" si="19"/>
        <v>0.4294241573033708</v>
      </c>
      <c r="N80" s="189">
        <v>18536</v>
      </c>
      <c r="O80" s="186">
        <v>25624</v>
      </c>
      <c r="P80" s="185">
        <v>23</v>
      </c>
      <c r="Q80" s="186"/>
      <c r="R80" s="185">
        <f t="shared" si="20"/>
        <v>44183</v>
      </c>
      <c r="S80" s="188">
        <f t="shared" si="21"/>
        <v>0.004434978624111697</v>
      </c>
      <c r="T80" s="187">
        <v>16705</v>
      </c>
      <c r="U80" s="186">
        <v>22719</v>
      </c>
      <c r="V80" s="185"/>
      <c r="W80" s="186"/>
      <c r="X80" s="185">
        <f t="shared" si="22"/>
        <v>39424</v>
      </c>
      <c r="Y80" s="184">
        <f t="shared" si="23"/>
        <v>0.12071327110389607</v>
      </c>
    </row>
    <row r="81" spans="1:25" s="176" customFormat="1" ht="19.5" customHeight="1">
      <c r="A81" s="191" t="s">
        <v>443</v>
      </c>
      <c r="B81" s="189">
        <v>1779</v>
      </c>
      <c r="C81" s="186">
        <v>1762</v>
      </c>
      <c r="D81" s="185">
        <v>0</v>
      </c>
      <c r="E81" s="186">
        <v>0</v>
      </c>
      <c r="F81" s="185">
        <f t="shared" si="16"/>
        <v>3541</v>
      </c>
      <c r="G81" s="188">
        <f t="shared" si="17"/>
        <v>0.0036221099071508285</v>
      </c>
      <c r="H81" s="189">
        <v>1564</v>
      </c>
      <c r="I81" s="186">
        <v>1535</v>
      </c>
      <c r="J81" s="185">
        <v>63</v>
      </c>
      <c r="K81" s="186">
        <v>74</v>
      </c>
      <c r="L81" s="185">
        <f t="shared" si="18"/>
        <v>3236</v>
      </c>
      <c r="M81" s="190">
        <f t="shared" si="19"/>
        <v>0.09425216316440044</v>
      </c>
      <c r="N81" s="189">
        <v>21326</v>
      </c>
      <c r="O81" s="186">
        <v>21739</v>
      </c>
      <c r="P81" s="185">
        <v>73</v>
      </c>
      <c r="Q81" s="186">
        <v>32</v>
      </c>
      <c r="R81" s="185">
        <f t="shared" si="20"/>
        <v>43170</v>
      </c>
      <c r="S81" s="188">
        <f t="shared" si="21"/>
        <v>0.004333296227121335</v>
      </c>
      <c r="T81" s="187">
        <v>16674</v>
      </c>
      <c r="U81" s="186">
        <v>17474</v>
      </c>
      <c r="V81" s="185">
        <v>175</v>
      </c>
      <c r="W81" s="186">
        <v>155</v>
      </c>
      <c r="X81" s="185">
        <f t="shared" si="22"/>
        <v>34478</v>
      </c>
      <c r="Y81" s="184">
        <f t="shared" si="23"/>
        <v>0.25210279018504544</v>
      </c>
    </row>
    <row r="82" spans="1:25" s="176" customFormat="1" ht="19.5" customHeight="1">
      <c r="A82" s="191" t="s">
        <v>444</v>
      </c>
      <c r="B82" s="189">
        <v>1506</v>
      </c>
      <c r="C82" s="186">
        <v>1426</v>
      </c>
      <c r="D82" s="185">
        <v>0</v>
      </c>
      <c r="E82" s="186">
        <v>0</v>
      </c>
      <c r="F82" s="185">
        <f t="shared" si="16"/>
        <v>2932</v>
      </c>
      <c r="G82" s="188">
        <f t="shared" si="17"/>
        <v>0.0029991601942293785</v>
      </c>
      <c r="H82" s="189">
        <v>1128</v>
      </c>
      <c r="I82" s="186">
        <v>1180</v>
      </c>
      <c r="J82" s="185"/>
      <c r="K82" s="186"/>
      <c r="L82" s="185">
        <f t="shared" si="18"/>
        <v>2308</v>
      </c>
      <c r="M82" s="190">
        <f t="shared" si="19"/>
        <v>0.27036395147313685</v>
      </c>
      <c r="N82" s="189">
        <v>15316</v>
      </c>
      <c r="O82" s="186">
        <v>14329</v>
      </c>
      <c r="P82" s="185"/>
      <c r="Q82" s="186">
        <v>0</v>
      </c>
      <c r="R82" s="185">
        <f t="shared" si="20"/>
        <v>29645</v>
      </c>
      <c r="S82" s="188">
        <f t="shared" si="21"/>
        <v>0.0029756906799400505</v>
      </c>
      <c r="T82" s="187">
        <v>13131</v>
      </c>
      <c r="U82" s="186">
        <v>12171</v>
      </c>
      <c r="V82" s="185">
        <v>21</v>
      </c>
      <c r="W82" s="186">
        <v>5</v>
      </c>
      <c r="X82" s="185">
        <f t="shared" si="22"/>
        <v>25328</v>
      </c>
      <c r="Y82" s="184">
        <f t="shared" si="23"/>
        <v>0.17044377763739726</v>
      </c>
    </row>
    <row r="83" spans="1:25" s="176" customFormat="1" ht="19.5" customHeight="1" thickBot="1">
      <c r="A83" s="191" t="s">
        <v>377</v>
      </c>
      <c r="B83" s="189">
        <v>22013</v>
      </c>
      <c r="C83" s="186">
        <v>23047</v>
      </c>
      <c r="D83" s="185">
        <v>773</v>
      </c>
      <c r="E83" s="186">
        <v>803</v>
      </c>
      <c r="F83" s="185">
        <f t="shared" si="16"/>
        <v>46636</v>
      </c>
      <c r="G83" s="188">
        <f t="shared" si="17"/>
        <v>0.04770424107028694</v>
      </c>
      <c r="H83" s="189">
        <v>10882</v>
      </c>
      <c r="I83" s="186">
        <v>10555</v>
      </c>
      <c r="J83" s="185">
        <v>869</v>
      </c>
      <c r="K83" s="186">
        <v>767</v>
      </c>
      <c r="L83" s="185">
        <f t="shared" si="18"/>
        <v>23073</v>
      </c>
      <c r="M83" s="190">
        <f t="shared" si="19"/>
        <v>1.0212369436137476</v>
      </c>
      <c r="N83" s="189">
        <v>177877</v>
      </c>
      <c r="O83" s="186">
        <v>146783</v>
      </c>
      <c r="P83" s="185">
        <v>4660</v>
      </c>
      <c r="Q83" s="186">
        <v>4559</v>
      </c>
      <c r="R83" s="185">
        <f t="shared" si="20"/>
        <v>333879</v>
      </c>
      <c r="S83" s="188">
        <f t="shared" si="21"/>
        <v>0.03351393585858337</v>
      </c>
      <c r="T83" s="187">
        <v>107427</v>
      </c>
      <c r="U83" s="186">
        <v>89400</v>
      </c>
      <c r="V83" s="185">
        <v>6451</v>
      </c>
      <c r="W83" s="186">
        <v>6498</v>
      </c>
      <c r="X83" s="185">
        <f t="shared" si="22"/>
        <v>209776</v>
      </c>
      <c r="Y83" s="184">
        <f t="shared" si="23"/>
        <v>0.5915977042178324</v>
      </c>
    </row>
    <row r="84" spans="1:25" s="192" customFormat="1" ht="19.5" customHeight="1">
      <c r="A84" s="199" t="s">
        <v>57</v>
      </c>
      <c r="B84" s="196">
        <f>SUM(B85:B90)</f>
        <v>12093</v>
      </c>
      <c r="C84" s="195">
        <f>SUM(C85:C90)</f>
        <v>12701</v>
      </c>
      <c r="D84" s="194">
        <f>SUM(D85:D90)</f>
        <v>128</v>
      </c>
      <c r="E84" s="195">
        <f>SUM(E85:E90)</f>
        <v>4</v>
      </c>
      <c r="F84" s="194">
        <f t="shared" si="16"/>
        <v>24926</v>
      </c>
      <c r="G84" s="197">
        <f t="shared" si="17"/>
        <v>0.025496953274679907</v>
      </c>
      <c r="H84" s="196">
        <f>SUM(H85:H90)</f>
        <v>9519</v>
      </c>
      <c r="I84" s="195">
        <f>SUM(I85:I90)</f>
        <v>9671</v>
      </c>
      <c r="J84" s="194">
        <f>SUM(J85:J90)</f>
        <v>308</v>
      </c>
      <c r="K84" s="195">
        <f>SUM(K85:K90)</f>
        <v>94</v>
      </c>
      <c r="L84" s="194">
        <f t="shared" si="18"/>
        <v>19592</v>
      </c>
      <c r="M84" s="198">
        <f t="shared" si="19"/>
        <v>0.2722539812168232</v>
      </c>
      <c r="N84" s="196">
        <f>SUM(N85:N90)</f>
        <v>116725</v>
      </c>
      <c r="O84" s="195">
        <f>SUM(O85:O90)</f>
        <v>117825</v>
      </c>
      <c r="P84" s="194">
        <f>SUM(P85:P90)</f>
        <v>1293</v>
      </c>
      <c r="Q84" s="195">
        <f>SUM(Q85:Q90)</f>
        <v>884</v>
      </c>
      <c r="R84" s="194">
        <f t="shared" si="20"/>
        <v>236727</v>
      </c>
      <c r="S84" s="197">
        <f t="shared" si="21"/>
        <v>0.023762061986512678</v>
      </c>
      <c r="T84" s="196">
        <f>SUM(T85:T90)</f>
        <v>91755</v>
      </c>
      <c r="U84" s="195">
        <f>SUM(U85:U90)</f>
        <v>91428</v>
      </c>
      <c r="V84" s="194">
        <f>SUM(V85:V90)</f>
        <v>1189</v>
      </c>
      <c r="W84" s="195">
        <f>SUM(W85:W90)</f>
        <v>1056</v>
      </c>
      <c r="X84" s="194">
        <f t="shared" si="22"/>
        <v>185428</v>
      </c>
      <c r="Y84" s="193">
        <f t="shared" si="23"/>
        <v>0.2766518540889187</v>
      </c>
    </row>
    <row r="85" spans="1:25" ht="19.5" customHeight="1">
      <c r="A85" s="191" t="s">
        <v>445</v>
      </c>
      <c r="B85" s="189">
        <v>3244</v>
      </c>
      <c r="C85" s="186">
        <v>4111</v>
      </c>
      <c r="D85" s="185">
        <v>0</v>
      </c>
      <c r="E85" s="186">
        <v>0</v>
      </c>
      <c r="F85" s="185">
        <f t="shared" si="16"/>
        <v>7355</v>
      </c>
      <c r="G85" s="188">
        <f t="shared" si="17"/>
        <v>0.007523473133887135</v>
      </c>
      <c r="H85" s="189">
        <v>2247</v>
      </c>
      <c r="I85" s="186">
        <v>1853</v>
      </c>
      <c r="J85" s="185"/>
      <c r="K85" s="186"/>
      <c r="L85" s="185">
        <f t="shared" si="18"/>
        <v>4100</v>
      </c>
      <c r="M85" s="190">
        <f t="shared" si="19"/>
        <v>0.7939024390243903</v>
      </c>
      <c r="N85" s="189">
        <v>32683</v>
      </c>
      <c r="O85" s="186">
        <v>35920</v>
      </c>
      <c r="P85" s="185">
        <v>54</v>
      </c>
      <c r="Q85" s="186">
        <v>12</v>
      </c>
      <c r="R85" s="185">
        <f t="shared" si="20"/>
        <v>68669</v>
      </c>
      <c r="S85" s="188">
        <f t="shared" si="21"/>
        <v>0.006892821835075167</v>
      </c>
      <c r="T85" s="187">
        <v>16560</v>
      </c>
      <c r="U85" s="186">
        <v>16411</v>
      </c>
      <c r="V85" s="185">
        <v>348</v>
      </c>
      <c r="W85" s="186">
        <v>366</v>
      </c>
      <c r="X85" s="185">
        <f t="shared" si="22"/>
        <v>33685</v>
      </c>
      <c r="Y85" s="184">
        <f t="shared" si="23"/>
        <v>1.0385631586759687</v>
      </c>
    </row>
    <row r="86" spans="1:25" ht="19.5" customHeight="1">
      <c r="A86" s="191" t="s">
        <v>446</v>
      </c>
      <c r="B86" s="189">
        <v>2948</v>
      </c>
      <c r="C86" s="186">
        <v>2933</v>
      </c>
      <c r="D86" s="185">
        <v>0</v>
      </c>
      <c r="E86" s="186">
        <v>0</v>
      </c>
      <c r="F86" s="185">
        <f>SUM(B86:E86)</f>
        <v>5881</v>
      </c>
      <c r="G86" s="188">
        <f>F86/$F$9</f>
        <v>0.006015709789312065</v>
      </c>
      <c r="H86" s="189">
        <v>1106</v>
      </c>
      <c r="I86" s="186">
        <v>1117</v>
      </c>
      <c r="J86" s="185"/>
      <c r="K86" s="186"/>
      <c r="L86" s="185">
        <f>SUM(H86:K86)</f>
        <v>2223</v>
      </c>
      <c r="M86" s="190">
        <f>IF(ISERROR(F86/L86-1),"         /0",(F86/L86-1))</f>
        <v>1.6455240665766984</v>
      </c>
      <c r="N86" s="189">
        <v>20348</v>
      </c>
      <c r="O86" s="186">
        <v>20395</v>
      </c>
      <c r="P86" s="185">
        <v>277</v>
      </c>
      <c r="Q86" s="186">
        <v>268</v>
      </c>
      <c r="R86" s="185">
        <f>SUM(N86:Q86)</f>
        <v>41288</v>
      </c>
      <c r="S86" s="188">
        <f>R86/$R$9</f>
        <v>0.004144385791646645</v>
      </c>
      <c r="T86" s="187">
        <v>13780</v>
      </c>
      <c r="U86" s="186">
        <v>13625</v>
      </c>
      <c r="V86" s="185">
        <v>18</v>
      </c>
      <c r="W86" s="186">
        <v>18</v>
      </c>
      <c r="X86" s="185">
        <f>SUM(T86:W86)</f>
        <v>27441</v>
      </c>
      <c r="Y86" s="184">
        <f>IF(ISERROR(R86/X86-1),"         /0",(R86/X86-1))</f>
        <v>0.5046098903101199</v>
      </c>
    </row>
    <row r="87" spans="1:25" ht="19.5" customHeight="1">
      <c r="A87" s="191" t="s">
        <v>447</v>
      </c>
      <c r="B87" s="189">
        <v>3074</v>
      </c>
      <c r="C87" s="186">
        <v>2438</v>
      </c>
      <c r="D87" s="185">
        <v>120</v>
      </c>
      <c r="E87" s="186">
        <v>4</v>
      </c>
      <c r="F87" s="185">
        <f>SUM(B87:E87)</f>
        <v>5636</v>
      </c>
      <c r="G87" s="188">
        <f>F87/$F$9</f>
        <v>0.005765097835837918</v>
      </c>
      <c r="H87" s="189">
        <v>2736</v>
      </c>
      <c r="I87" s="186">
        <v>2183</v>
      </c>
      <c r="J87" s="185">
        <v>306</v>
      </c>
      <c r="K87" s="186">
        <v>94</v>
      </c>
      <c r="L87" s="185">
        <f>SUM(H87:K87)</f>
        <v>5319</v>
      </c>
      <c r="M87" s="190">
        <f>IF(ISERROR(F87/L87-1),"         /0",(F87/L87-1))</f>
        <v>0.05959766873472461</v>
      </c>
      <c r="N87" s="189">
        <v>26954</v>
      </c>
      <c r="O87" s="186">
        <v>24993</v>
      </c>
      <c r="P87" s="185">
        <v>839</v>
      </c>
      <c r="Q87" s="186">
        <v>501</v>
      </c>
      <c r="R87" s="185">
        <f>SUM(N87:Q87)</f>
        <v>53287</v>
      </c>
      <c r="S87" s="188">
        <f>R87/$R$9</f>
        <v>0.005348815289659824</v>
      </c>
      <c r="T87" s="187">
        <v>22920</v>
      </c>
      <c r="U87" s="186">
        <v>23557</v>
      </c>
      <c r="V87" s="185">
        <v>690</v>
      </c>
      <c r="W87" s="186">
        <v>601</v>
      </c>
      <c r="X87" s="185">
        <f>SUM(T87:W87)</f>
        <v>47768</v>
      </c>
      <c r="Y87" s="184">
        <f>IF(ISERROR(R87/X87-1),"         /0",(R87/X87-1))</f>
        <v>0.1155375983922291</v>
      </c>
    </row>
    <row r="88" spans="1:25" ht="19.5" customHeight="1">
      <c r="A88" s="191" t="s">
        <v>448</v>
      </c>
      <c r="B88" s="189">
        <v>561</v>
      </c>
      <c r="C88" s="186">
        <v>1040</v>
      </c>
      <c r="D88" s="185">
        <v>0</v>
      </c>
      <c r="E88" s="186">
        <v>0</v>
      </c>
      <c r="F88" s="185">
        <f>SUM(B88:E88)</f>
        <v>1601</v>
      </c>
      <c r="G88" s="188">
        <f>F88/$F$9</f>
        <v>0.0016376723980086067</v>
      </c>
      <c r="H88" s="189">
        <v>709</v>
      </c>
      <c r="I88" s="186">
        <v>1097</v>
      </c>
      <c r="J88" s="185"/>
      <c r="K88" s="186"/>
      <c r="L88" s="185">
        <f>SUM(H88:K88)</f>
        <v>1806</v>
      </c>
      <c r="M88" s="190">
        <f>IF(ISERROR(F88/L88-1),"         /0",(F88/L88-1))</f>
        <v>-0.11351052048726462</v>
      </c>
      <c r="N88" s="189">
        <v>6314</v>
      </c>
      <c r="O88" s="186">
        <v>9233</v>
      </c>
      <c r="P88" s="185">
        <v>0</v>
      </c>
      <c r="Q88" s="186"/>
      <c r="R88" s="185">
        <f>SUM(N88:Q88)</f>
        <v>15547</v>
      </c>
      <c r="S88" s="188">
        <f>R88/$R$9</f>
        <v>0.001560568831203507</v>
      </c>
      <c r="T88" s="187">
        <v>7280</v>
      </c>
      <c r="U88" s="186">
        <v>10486</v>
      </c>
      <c r="V88" s="185">
        <v>14</v>
      </c>
      <c r="W88" s="186">
        <v>3</v>
      </c>
      <c r="X88" s="185">
        <f>SUM(T88:W88)</f>
        <v>17783</v>
      </c>
      <c r="Y88" s="184">
        <f>IF(ISERROR(R88/X88-1),"         /0",(R88/X88-1))</f>
        <v>-0.12573806444356972</v>
      </c>
    </row>
    <row r="89" spans="1:25" ht="19.5" customHeight="1">
      <c r="A89" s="191" t="s">
        <v>449</v>
      </c>
      <c r="B89" s="189">
        <v>324</v>
      </c>
      <c r="C89" s="186">
        <v>227</v>
      </c>
      <c r="D89" s="185">
        <v>0</v>
      </c>
      <c r="E89" s="186">
        <v>0</v>
      </c>
      <c r="F89" s="185">
        <f t="shared" si="16"/>
        <v>551</v>
      </c>
      <c r="G89" s="188">
        <f t="shared" si="17"/>
        <v>0.0005636211688336928</v>
      </c>
      <c r="H89" s="189">
        <v>351</v>
      </c>
      <c r="I89" s="186">
        <v>498</v>
      </c>
      <c r="J89" s="185"/>
      <c r="K89" s="186"/>
      <c r="L89" s="185">
        <f t="shared" si="18"/>
        <v>849</v>
      </c>
      <c r="M89" s="190">
        <f t="shared" si="19"/>
        <v>-0.3510011778563016</v>
      </c>
      <c r="N89" s="189">
        <v>4688</v>
      </c>
      <c r="O89" s="186">
        <v>4541</v>
      </c>
      <c r="P89" s="185"/>
      <c r="Q89" s="186">
        <v>10</v>
      </c>
      <c r="R89" s="185">
        <f t="shared" si="20"/>
        <v>9239</v>
      </c>
      <c r="S89" s="188">
        <f t="shared" si="21"/>
        <v>0.0009273876266475333</v>
      </c>
      <c r="T89" s="187">
        <v>3650</v>
      </c>
      <c r="U89" s="186">
        <v>3509</v>
      </c>
      <c r="V89" s="185">
        <v>10</v>
      </c>
      <c r="W89" s="186">
        <v>17</v>
      </c>
      <c r="X89" s="185">
        <f t="shared" si="22"/>
        <v>7186</v>
      </c>
      <c r="Y89" s="184">
        <f t="shared" si="23"/>
        <v>0.28569440578903427</v>
      </c>
    </row>
    <row r="90" spans="1:25" ht="19.5" customHeight="1" thickBot="1">
      <c r="A90" s="191" t="s">
        <v>377</v>
      </c>
      <c r="B90" s="189">
        <v>1942</v>
      </c>
      <c r="C90" s="186">
        <v>1952</v>
      </c>
      <c r="D90" s="185">
        <v>8</v>
      </c>
      <c r="E90" s="186">
        <v>0</v>
      </c>
      <c r="F90" s="185">
        <f>SUM(B90:E90)</f>
        <v>3902</v>
      </c>
      <c r="G90" s="188">
        <f>F90/$F$9</f>
        <v>0.003991378948800489</v>
      </c>
      <c r="H90" s="189">
        <v>2370</v>
      </c>
      <c r="I90" s="186">
        <v>2923</v>
      </c>
      <c r="J90" s="185">
        <v>2</v>
      </c>
      <c r="K90" s="186">
        <v>0</v>
      </c>
      <c r="L90" s="185">
        <f>SUM(H90:K90)</f>
        <v>5295</v>
      </c>
      <c r="M90" s="190">
        <f>IF(ISERROR(F90/L90-1),"         /0",(F90/L90-1))</f>
        <v>-0.26307837582625115</v>
      </c>
      <c r="N90" s="189">
        <v>25738</v>
      </c>
      <c r="O90" s="186">
        <v>22743</v>
      </c>
      <c r="P90" s="185">
        <v>123</v>
      </c>
      <c r="Q90" s="186">
        <v>93</v>
      </c>
      <c r="R90" s="185">
        <f>SUM(N90:Q90)</f>
        <v>48697</v>
      </c>
      <c r="S90" s="188">
        <f>R90/$R$9</f>
        <v>0.004888082612280001</v>
      </c>
      <c r="T90" s="187">
        <v>27565</v>
      </c>
      <c r="U90" s="186">
        <v>23840</v>
      </c>
      <c r="V90" s="185">
        <v>109</v>
      </c>
      <c r="W90" s="186">
        <v>51</v>
      </c>
      <c r="X90" s="185">
        <f t="shared" si="22"/>
        <v>51565</v>
      </c>
      <c r="Y90" s="184">
        <f>IF(ISERROR(R90/X90-1),"         /0",(R90/X90-1))</f>
        <v>-0.055619121497139545</v>
      </c>
    </row>
    <row r="91" spans="1:25" s="176" customFormat="1" ht="19.5" customHeight="1" thickBot="1">
      <c r="A91" s="183" t="s">
        <v>56</v>
      </c>
      <c r="B91" s="180">
        <v>1146</v>
      </c>
      <c r="C91" s="179">
        <v>258</v>
      </c>
      <c r="D91" s="178">
        <v>4</v>
      </c>
      <c r="E91" s="179">
        <v>0</v>
      </c>
      <c r="F91" s="178">
        <f>SUM(B91:E91)</f>
        <v>1408</v>
      </c>
      <c r="G91" s="181">
        <f>F91/$F$9</f>
        <v>0.001440251553026932</v>
      </c>
      <c r="H91" s="180">
        <v>1227</v>
      </c>
      <c r="I91" s="179">
        <v>586</v>
      </c>
      <c r="J91" s="178"/>
      <c r="K91" s="179"/>
      <c r="L91" s="178">
        <f>SUM(H91:K91)</f>
        <v>1813</v>
      </c>
      <c r="M91" s="182">
        <f>IF(ISERROR(F91/L91-1),"         /0",(F91/L91-1))</f>
        <v>-0.2233866519580805</v>
      </c>
      <c r="N91" s="180">
        <v>23309</v>
      </c>
      <c r="O91" s="179">
        <v>9324</v>
      </c>
      <c r="P91" s="178">
        <v>84</v>
      </c>
      <c r="Q91" s="179">
        <v>77</v>
      </c>
      <c r="R91" s="178">
        <f>SUM(N91:Q91)</f>
        <v>32794</v>
      </c>
      <c r="S91" s="181">
        <f>R91/$R$9</f>
        <v>0.003291779394769911</v>
      </c>
      <c r="T91" s="180">
        <v>15545</v>
      </c>
      <c r="U91" s="179">
        <v>3702</v>
      </c>
      <c r="V91" s="178">
        <v>22</v>
      </c>
      <c r="W91" s="179">
        <v>15</v>
      </c>
      <c r="X91" s="178">
        <f>SUM(T91:W91)</f>
        <v>19284</v>
      </c>
      <c r="Y91" s="177">
        <f>IF(ISERROR(R91/X91-1),"         /0",(R91/X91-1))</f>
        <v>0.7005807923667289</v>
      </c>
    </row>
    <row r="92" ht="15" thickTop="1">
      <c r="A92" s="89" t="s">
        <v>43</v>
      </c>
    </row>
    <row r="93" ht="14.25">
      <c r="A93" s="89" t="s">
        <v>55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92:Y65536 M92:M65536 Y3 M3 M5:M8 Y5:Y8">
    <cfRule type="cellIs" priority="1" dxfId="93" operator="lessThan" stopIfTrue="1">
      <formula>0</formula>
    </cfRule>
  </conditionalFormatting>
  <conditionalFormatting sqref="Y9:Y91 M9:M91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1"/>
  <sheetViews>
    <sheetView showGridLines="0" zoomScale="80" zoomScaleNormal="80" zoomScalePageLayoutView="0" workbookViewId="0" topLeftCell="A1">
      <selection activeCell="T49" sqref="T49:W49"/>
    </sheetView>
  </sheetViews>
  <sheetFormatPr defaultColWidth="8.00390625" defaultRowHeight="15"/>
  <cols>
    <col min="1" max="1" width="19.7109375" style="112" customWidth="1"/>
    <col min="2" max="2" width="9.28125" style="112" bestFit="1" customWidth="1"/>
    <col min="3" max="3" width="10.7109375" style="112" customWidth="1"/>
    <col min="4" max="4" width="8.00390625" style="112" bestFit="1" customWidth="1"/>
    <col min="5" max="5" width="10.8515625" style="112" customWidth="1"/>
    <col min="6" max="6" width="11.140625" style="112" customWidth="1"/>
    <col min="7" max="7" width="10.00390625" style="112" bestFit="1" customWidth="1"/>
    <col min="8" max="8" width="10.28125" style="112" customWidth="1"/>
    <col min="9" max="9" width="10.8515625" style="112" customWidth="1"/>
    <col min="10" max="10" width="8.7109375" style="112" customWidth="1"/>
    <col min="11" max="11" width="9.7109375" style="112" bestFit="1" customWidth="1"/>
    <col min="12" max="12" width="11.00390625" style="112" customWidth="1"/>
    <col min="13" max="13" width="10.7109375" style="112" bestFit="1" customWidth="1"/>
    <col min="14" max="14" width="12.28125" style="112" customWidth="1"/>
    <col min="15" max="15" width="11.140625" style="112" bestFit="1" customWidth="1"/>
    <col min="16" max="16" width="10.00390625" style="112" customWidth="1"/>
    <col min="17" max="17" width="10.8515625" style="112" customWidth="1"/>
    <col min="18" max="18" width="12.28125" style="112" customWidth="1"/>
    <col min="19" max="19" width="11.28125" style="112" bestFit="1" customWidth="1"/>
    <col min="20" max="21" width="12.28125" style="112" customWidth="1"/>
    <col min="22" max="22" width="10.8515625" style="112" customWidth="1"/>
    <col min="23" max="23" width="11.003906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529" t="s">
        <v>28</v>
      </c>
      <c r="Y1" s="530"/>
    </row>
    <row r="2" ht="5.25" customHeight="1" thickBot="1"/>
    <row r="3" spans="1:25" ht="24" customHeight="1" thickTop="1">
      <c r="A3" s="591" t="s">
        <v>66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3"/>
    </row>
    <row r="4" spans="1:25" ht="21" customHeight="1" thickBot="1">
      <c r="A4" s="600" t="s">
        <v>65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2"/>
    </row>
    <row r="5" spans="1:25" s="226" customFormat="1" ht="17.25" customHeight="1" thickBot="1" thickTop="1">
      <c r="A5" s="534" t="s">
        <v>64</v>
      </c>
      <c r="B5" s="584" t="s">
        <v>36</v>
      </c>
      <c r="C5" s="585"/>
      <c r="D5" s="585"/>
      <c r="E5" s="585"/>
      <c r="F5" s="585"/>
      <c r="G5" s="585"/>
      <c r="H5" s="585"/>
      <c r="I5" s="585"/>
      <c r="J5" s="586"/>
      <c r="K5" s="586"/>
      <c r="L5" s="586"/>
      <c r="M5" s="587"/>
      <c r="N5" s="584" t="s">
        <v>35</v>
      </c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8"/>
    </row>
    <row r="6" spans="1:25" s="152" customFormat="1" ht="26.25" customHeight="1">
      <c r="A6" s="535"/>
      <c r="B6" s="576" t="s">
        <v>154</v>
      </c>
      <c r="C6" s="577"/>
      <c r="D6" s="577"/>
      <c r="E6" s="577"/>
      <c r="F6" s="577"/>
      <c r="G6" s="581" t="s">
        <v>34</v>
      </c>
      <c r="H6" s="576" t="s">
        <v>155</v>
      </c>
      <c r="I6" s="577"/>
      <c r="J6" s="577"/>
      <c r="K6" s="577"/>
      <c r="L6" s="577"/>
      <c r="M6" s="578" t="s">
        <v>33</v>
      </c>
      <c r="N6" s="576" t="s">
        <v>156</v>
      </c>
      <c r="O6" s="577"/>
      <c r="P6" s="577"/>
      <c r="Q6" s="577"/>
      <c r="R6" s="577"/>
      <c r="S6" s="581" t="s">
        <v>34</v>
      </c>
      <c r="T6" s="576" t="s">
        <v>157</v>
      </c>
      <c r="U6" s="577"/>
      <c r="V6" s="577"/>
      <c r="W6" s="577"/>
      <c r="X6" s="577"/>
      <c r="Y6" s="594" t="s">
        <v>33</v>
      </c>
    </row>
    <row r="7" spans="1:25" s="152" customFormat="1" ht="26.25" customHeight="1">
      <c r="A7" s="536"/>
      <c r="B7" s="599" t="s">
        <v>22</v>
      </c>
      <c r="C7" s="598"/>
      <c r="D7" s="597" t="s">
        <v>21</v>
      </c>
      <c r="E7" s="598"/>
      <c r="F7" s="589" t="s">
        <v>17</v>
      </c>
      <c r="G7" s="582"/>
      <c r="H7" s="599" t="s">
        <v>22</v>
      </c>
      <c r="I7" s="598"/>
      <c r="J7" s="597" t="s">
        <v>21</v>
      </c>
      <c r="K7" s="598"/>
      <c r="L7" s="589" t="s">
        <v>17</v>
      </c>
      <c r="M7" s="579"/>
      <c r="N7" s="599" t="s">
        <v>22</v>
      </c>
      <c r="O7" s="598"/>
      <c r="P7" s="597" t="s">
        <v>21</v>
      </c>
      <c r="Q7" s="598"/>
      <c r="R7" s="589" t="s">
        <v>17</v>
      </c>
      <c r="S7" s="582"/>
      <c r="T7" s="599" t="s">
        <v>22</v>
      </c>
      <c r="U7" s="598"/>
      <c r="V7" s="597" t="s">
        <v>21</v>
      </c>
      <c r="W7" s="598"/>
      <c r="X7" s="589" t="s">
        <v>17</v>
      </c>
      <c r="Y7" s="595"/>
    </row>
    <row r="8" spans="1:25" s="222" customFormat="1" ht="15" thickBot="1">
      <c r="A8" s="537"/>
      <c r="B8" s="225" t="s">
        <v>19</v>
      </c>
      <c r="C8" s="223" t="s">
        <v>18</v>
      </c>
      <c r="D8" s="224" t="s">
        <v>19</v>
      </c>
      <c r="E8" s="223" t="s">
        <v>18</v>
      </c>
      <c r="F8" s="590"/>
      <c r="G8" s="583"/>
      <c r="H8" s="225" t="s">
        <v>19</v>
      </c>
      <c r="I8" s="223" t="s">
        <v>18</v>
      </c>
      <c r="J8" s="224" t="s">
        <v>19</v>
      </c>
      <c r="K8" s="223" t="s">
        <v>18</v>
      </c>
      <c r="L8" s="590"/>
      <c r="M8" s="580"/>
      <c r="N8" s="225" t="s">
        <v>19</v>
      </c>
      <c r="O8" s="223" t="s">
        <v>18</v>
      </c>
      <c r="P8" s="224" t="s">
        <v>19</v>
      </c>
      <c r="Q8" s="223" t="s">
        <v>18</v>
      </c>
      <c r="R8" s="590"/>
      <c r="S8" s="583"/>
      <c r="T8" s="225" t="s">
        <v>19</v>
      </c>
      <c r="U8" s="223" t="s">
        <v>18</v>
      </c>
      <c r="V8" s="224" t="s">
        <v>19</v>
      </c>
      <c r="W8" s="223" t="s">
        <v>18</v>
      </c>
      <c r="X8" s="590"/>
      <c r="Y8" s="596"/>
    </row>
    <row r="9" spans="1:25" s="141" customFormat="1" ht="18" customHeight="1" thickBot="1" thickTop="1">
      <c r="A9" s="264" t="s">
        <v>24</v>
      </c>
      <c r="B9" s="261">
        <f>B10+B14+B25+B35+B45+B49</f>
        <v>456405</v>
      </c>
      <c r="C9" s="260">
        <f>C10+C14+C25+C35+C45+C49</f>
        <v>509634</v>
      </c>
      <c r="D9" s="259">
        <f>D10+D14+D25+D35+D45+D49</f>
        <v>5850</v>
      </c>
      <c r="E9" s="258">
        <f>E10+E14+E25+E35+E45+E49</f>
        <v>5718</v>
      </c>
      <c r="F9" s="257">
        <f aca="true" t="shared" si="0" ref="F9:F49">SUM(B9:E9)</f>
        <v>977607</v>
      </c>
      <c r="G9" s="262">
        <f aca="true" t="shared" si="1" ref="G9:G49">F9/$F$9</f>
        <v>1</v>
      </c>
      <c r="H9" s="261">
        <f>H10+H14+H25+H35+H45+H49</f>
        <v>407324</v>
      </c>
      <c r="I9" s="260">
        <f>I10+I14+I25+I35+I45+I49</f>
        <v>447224</v>
      </c>
      <c r="J9" s="259">
        <f>J10+J14+J25+J35+J45+J49</f>
        <v>5576</v>
      </c>
      <c r="K9" s="258">
        <f>K10+K14+K25+K35+K45+K49</f>
        <v>4506</v>
      </c>
      <c r="L9" s="257">
        <f aca="true" t="shared" si="2" ref="L9:L49">SUM(H9:K9)</f>
        <v>864630</v>
      </c>
      <c r="M9" s="263">
        <f aca="true" t="shared" si="3" ref="M9:M49">IF(ISERROR(F9/L9-1),"         /0",(F9/L9-1))</f>
        <v>0.13066514000208174</v>
      </c>
      <c r="N9" s="261">
        <f>N10+N14+N25+N35+N45+N49</f>
        <v>4955029</v>
      </c>
      <c r="O9" s="260">
        <f>O10+O14+O25+O35+O45+O49</f>
        <v>4916885</v>
      </c>
      <c r="P9" s="259">
        <f>P10+P14+P25+P35+P45+P49</f>
        <v>46486</v>
      </c>
      <c r="Q9" s="258">
        <f>Q10+Q14+Q25+Q35+Q45+Q49</f>
        <v>43993</v>
      </c>
      <c r="R9" s="257">
        <f aca="true" t="shared" si="4" ref="R9:R49">SUM(N9:Q9)</f>
        <v>9962393</v>
      </c>
      <c r="S9" s="262">
        <f aca="true" t="shared" si="5" ref="S9:S49">R9/$R$9</f>
        <v>1</v>
      </c>
      <c r="T9" s="261">
        <f>T10+T14+T25+T35+T45+T49</f>
        <v>4416736</v>
      </c>
      <c r="U9" s="260">
        <f>U10+U14+U25+U35+U45+U49</f>
        <v>4367315</v>
      </c>
      <c r="V9" s="259">
        <f>V10+V14+V25+V35+V45+V49</f>
        <v>50526</v>
      </c>
      <c r="W9" s="258">
        <f>W10+W14+W25+W35+W45+W49</f>
        <v>49868</v>
      </c>
      <c r="X9" s="257">
        <f aca="true" t="shared" si="6" ref="X9:X49">SUM(T9:W9)</f>
        <v>8884445</v>
      </c>
      <c r="Y9" s="256">
        <f>IF(ISERROR(R9/X9-1),"         /0",(R9/X9-1))</f>
        <v>0.12132980732054732</v>
      </c>
    </row>
    <row r="10" spans="1:25" s="239" customFormat="1" ht="19.5" customHeight="1">
      <c r="A10" s="248" t="s">
        <v>61</v>
      </c>
      <c r="B10" s="245">
        <f>SUM(B11:B13)</f>
        <v>148154</v>
      </c>
      <c r="C10" s="244">
        <f>SUM(C11:C13)</f>
        <v>169829</v>
      </c>
      <c r="D10" s="243">
        <f>SUM(D11:D13)</f>
        <v>6</v>
      </c>
      <c r="E10" s="242">
        <f>SUM(E11:E13)</f>
        <v>199</v>
      </c>
      <c r="F10" s="241">
        <f t="shared" si="0"/>
        <v>318188</v>
      </c>
      <c r="G10" s="246">
        <f t="shared" si="1"/>
        <v>0.3254763928654357</v>
      </c>
      <c r="H10" s="245">
        <f>SUM(H11:H13)</f>
        <v>141252</v>
      </c>
      <c r="I10" s="244">
        <f>SUM(I11:I13)</f>
        <v>154561</v>
      </c>
      <c r="J10" s="243">
        <f>SUM(J11:J13)</f>
        <v>78</v>
      </c>
      <c r="K10" s="242">
        <f>SUM(K11:K13)</f>
        <v>111</v>
      </c>
      <c r="L10" s="241">
        <f t="shared" si="2"/>
        <v>296002</v>
      </c>
      <c r="M10" s="247">
        <f t="shared" si="3"/>
        <v>0.07495219626894412</v>
      </c>
      <c r="N10" s="245">
        <f>SUM(N11:N13)</f>
        <v>1533737</v>
      </c>
      <c r="O10" s="244">
        <f>SUM(O11:O13)</f>
        <v>1560902</v>
      </c>
      <c r="P10" s="243">
        <f>SUM(P11:P13)</f>
        <v>2142</v>
      </c>
      <c r="Q10" s="242">
        <f>SUM(Q11:Q13)</f>
        <v>662</v>
      </c>
      <c r="R10" s="241">
        <f t="shared" si="4"/>
        <v>3097443</v>
      </c>
      <c r="S10" s="246">
        <f t="shared" si="5"/>
        <v>0.3109135525972525</v>
      </c>
      <c r="T10" s="245">
        <f>SUM(T11:T13)</f>
        <v>1410174</v>
      </c>
      <c r="U10" s="244">
        <f>SUM(U11:U13)</f>
        <v>1420478</v>
      </c>
      <c r="V10" s="243">
        <f>SUM(V11:V13)</f>
        <v>975</v>
      </c>
      <c r="W10" s="242">
        <f>SUM(W11:W13)</f>
        <v>1117</v>
      </c>
      <c r="X10" s="241">
        <f t="shared" si="6"/>
        <v>2832744</v>
      </c>
      <c r="Y10" s="346">
        <f aca="true" t="shared" si="7" ref="Y10:Y49">IF(ISERROR(R10/X10-1),"         /0",IF(R10/X10&gt;5,"  *  ",(R10/X10-1)))</f>
        <v>0.09344261253399533</v>
      </c>
    </row>
    <row r="11" spans="1:25" ht="19.5" customHeight="1">
      <c r="A11" s="191" t="s">
        <v>450</v>
      </c>
      <c r="B11" s="189">
        <v>143033</v>
      </c>
      <c r="C11" s="186">
        <v>163294</v>
      </c>
      <c r="D11" s="185">
        <v>6</v>
      </c>
      <c r="E11" s="237">
        <v>199</v>
      </c>
      <c r="F11" s="236">
        <f t="shared" si="0"/>
        <v>306532</v>
      </c>
      <c r="G11" s="188">
        <f t="shared" si="1"/>
        <v>0.3135534013156616</v>
      </c>
      <c r="H11" s="189">
        <v>136711</v>
      </c>
      <c r="I11" s="186">
        <v>149156</v>
      </c>
      <c r="J11" s="185">
        <v>78</v>
      </c>
      <c r="K11" s="237">
        <v>111</v>
      </c>
      <c r="L11" s="236">
        <f t="shared" si="2"/>
        <v>286056</v>
      </c>
      <c r="M11" s="238">
        <f t="shared" si="3"/>
        <v>0.07158038985373483</v>
      </c>
      <c r="N11" s="189">
        <v>1469624</v>
      </c>
      <c r="O11" s="186">
        <v>1503949</v>
      </c>
      <c r="P11" s="185">
        <v>1997</v>
      </c>
      <c r="Q11" s="237">
        <v>519</v>
      </c>
      <c r="R11" s="236">
        <f t="shared" si="4"/>
        <v>2976089</v>
      </c>
      <c r="S11" s="188">
        <f t="shared" si="5"/>
        <v>0.29873234272127186</v>
      </c>
      <c r="T11" s="187">
        <v>1356392</v>
      </c>
      <c r="U11" s="186">
        <v>1375754</v>
      </c>
      <c r="V11" s="185">
        <v>965</v>
      </c>
      <c r="W11" s="237">
        <v>1117</v>
      </c>
      <c r="X11" s="236">
        <f t="shared" si="6"/>
        <v>2734228</v>
      </c>
      <c r="Y11" s="184">
        <f t="shared" si="7"/>
        <v>0.08845677829354393</v>
      </c>
    </row>
    <row r="12" spans="1:25" ht="19.5" customHeight="1">
      <c r="A12" s="191" t="s">
        <v>451</v>
      </c>
      <c r="B12" s="189">
        <v>3315</v>
      </c>
      <c r="C12" s="186">
        <v>4625</v>
      </c>
      <c r="D12" s="185">
        <v>0</v>
      </c>
      <c r="E12" s="237">
        <v>0</v>
      </c>
      <c r="F12" s="236">
        <f t="shared" si="0"/>
        <v>7940</v>
      </c>
      <c r="G12" s="188">
        <f t="shared" si="1"/>
        <v>0.008121873104427444</v>
      </c>
      <c r="H12" s="189">
        <v>3333</v>
      </c>
      <c r="I12" s="186">
        <v>4169</v>
      </c>
      <c r="J12" s="185"/>
      <c r="K12" s="237"/>
      <c r="L12" s="236">
        <f t="shared" si="2"/>
        <v>7502</v>
      </c>
      <c r="M12" s="238">
        <f t="shared" si="3"/>
        <v>0.05838443081844846</v>
      </c>
      <c r="N12" s="189">
        <v>48257</v>
      </c>
      <c r="O12" s="186">
        <v>41555</v>
      </c>
      <c r="P12" s="185"/>
      <c r="Q12" s="237"/>
      <c r="R12" s="236">
        <f t="shared" si="4"/>
        <v>89812</v>
      </c>
      <c r="S12" s="188">
        <f t="shared" si="5"/>
        <v>0.009015103098221481</v>
      </c>
      <c r="T12" s="187">
        <v>45813</v>
      </c>
      <c r="U12" s="186">
        <v>37368</v>
      </c>
      <c r="V12" s="185">
        <v>2</v>
      </c>
      <c r="W12" s="237">
        <v>0</v>
      </c>
      <c r="X12" s="236">
        <f t="shared" si="6"/>
        <v>83183</v>
      </c>
      <c r="Y12" s="184">
        <f t="shared" si="7"/>
        <v>0.07969176394215172</v>
      </c>
    </row>
    <row r="13" spans="1:25" ht="19.5" customHeight="1" thickBot="1">
      <c r="A13" s="214" t="s">
        <v>452</v>
      </c>
      <c r="B13" s="211">
        <v>1806</v>
      </c>
      <c r="C13" s="210">
        <v>1910</v>
      </c>
      <c r="D13" s="209">
        <v>0</v>
      </c>
      <c r="E13" s="253">
        <v>0</v>
      </c>
      <c r="F13" s="252">
        <f t="shared" si="0"/>
        <v>3716</v>
      </c>
      <c r="G13" s="212">
        <f t="shared" si="1"/>
        <v>0.0038011184453466476</v>
      </c>
      <c r="H13" s="211">
        <v>1208</v>
      </c>
      <c r="I13" s="210">
        <v>1236</v>
      </c>
      <c r="J13" s="209"/>
      <c r="K13" s="253"/>
      <c r="L13" s="252">
        <f t="shared" si="2"/>
        <v>2444</v>
      </c>
      <c r="M13" s="255">
        <f t="shared" si="3"/>
        <v>0.5204582651391163</v>
      </c>
      <c r="N13" s="211">
        <v>15856</v>
      </c>
      <c r="O13" s="210">
        <v>15398</v>
      </c>
      <c r="P13" s="209">
        <v>145</v>
      </c>
      <c r="Q13" s="253">
        <v>143</v>
      </c>
      <c r="R13" s="252">
        <f t="shared" si="4"/>
        <v>31542</v>
      </c>
      <c r="S13" s="212">
        <f t="shared" si="5"/>
        <v>0.0031661067777591185</v>
      </c>
      <c r="T13" s="254">
        <v>7969</v>
      </c>
      <c r="U13" s="210">
        <v>7356</v>
      </c>
      <c r="V13" s="209">
        <v>8</v>
      </c>
      <c r="W13" s="253"/>
      <c r="X13" s="252">
        <f t="shared" si="6"/>
        <v>15333</v>
      </c>
      <c r="Y13" s="208">
        <f t="shared" si="7"/>
        <v>1.0571316767755823</v>
      </c>
    </row>
    <row r="14" spans="1:25" s="239" customFormat="1" ht="19.5" customHeight="1">
      <c r="A14" s="248" t="s">
        <v>60</v>
      </c>
      <c r="B14" s="245">
        <f>SUM(B15:B24)</f>
        <v>117398</v>
      </c>
      <c r="C14" s="244">
        <f>SUM(C15:C24)</f>
        <v>125546</v>
      </c>
      <c r="D14" s="243">
        <f>SUM(D15:D24)</f>
        <v>13</v>
      </c>
      <c r="E14" s="242">
        <f>SUM(E15:E24)</f>
        <v>10</v>
      </c>
      <c r="F14" s="241">
        <f t="shared" si="0"/>
        <v>242967</v>
      </c>
      <c r="G14" s="246">
        <f t="shared" si="1"/>
        <v>0.24853238571327743</v>
      </c>
      <c r="H14" s="245">
        <f>SUM(H15:H24)</f>
        <v>107823</v>
      </c>
      <c r="I14" s="244">
        <f>SUM(I15:I24)</f>
        <v>114909</v>
      </c>
      <c r="J14" s="243">
        <f>SUM(J15:J24)</f>
        <v>183</v>
      </c>
      <c r="K14" s="242">
        <f>SUM(K15:K24)</f>
        <v>135</v>
      </c>
      <c r="L14" s="241">
        <f t="shared" si="2"/>
        <v>223050</v>
      </c>
      <c r="M14" s="247">
        <f t="shared" si="3"/>
        <v>0.0892938802958978</v>
      </c>
      <c r="N14" s="245">
        <f>SUM(N15:N24)</f>
        <v>1334190</v>
      </c>
      <c r="O14" s="244">
        <f>SUM(O15:O24)</f>
        <v>1330083</v>
      </c>
      <c r="P14" s="243">
        <f>SUM(P15:P24)</f>
        <v>1407</v>
      </c>
      <c r="Q14" s="242">
        <f>SUM(Q15:Q24)</f>
        <v>1796</v>
      </c>
      <c r="R14" s="241">
        <f t="shared" si="4"/>
        <v>2667476</v>
      </c>
      <c r="S14" s="246">
        <f t="shared" si="5"/>
        <v>0.2677545445155597</v>
      </c>
      <c r="T14" s="245">
        <f>SUM(T15:T24)</f>
        <v>1293537</v>
      </c>
      <c r="U14" s="244">
        <f>SUM(U15:U24)</f>
        <v>1268930</v>
      </c>
      <c r="V14" s="243">
        <f>SUM(V15:V24)</f>
        <v>1345</v>
      </c>
      <c r="W14" s="242">
        <f>SUM(W15:W24)</f>
        <v>934</v>
      </c>
      <c r="X14" s="241">
        <f t="shared" si="6"/>
        <v>2564746</v>
      </c>
      <c r="Y14" s="240">
        <f t="shared" si="7"/>
        <v>0.04005464868645858</v>
      </c>
    </row>
    <row r="15" spans="1:25" ht="19.5" customHeight="1">
      <c r="A15" s="206" t="s">
        <v>453</v>
      </c>
      <c r="B15" s="203">
        <v>28078</v>
      </c>
      <c r="C15" s="201">
        <v>29813</v>
      </c>
      <c r="D15" s="202">
        <v>0</v>
      </c>
      <c r="E15" s="249">
        <v>0</v>
      </c>
      <c r="F15" s="250">
        <f t="shared" si="0"/>
        <v>57891</v>
      </c>
      <c r="G15" s="204">
        <f t="shared" si="1"/>
        <v>0.05921704734110946</v>
      </c>
      <c r="H15" s="203">
        <v>21809</v>
      </c>
      <c r="I15" s="201">
        <v>24360</v>
      </c>
      <c r="J15" s="202">
        <v>7</v>
      </c>
      <c r="K15" s="249"/>
      <c r="L15" s="250">
        <f t="shared" si="2"/>
        <v>46176</v>
      </c>
      <c r="M15" s="251">
        <f t="shared" si="3"/>
        <v>0.2537032224532225</v>
      </c>
      <c r="N15" s="203">
        <v>316179</v>
      </c>
      <c r="O15" s="201">
        <v>312779</v>
      </c>
      <c r="P15" s="202">
        <v>196</v>
      </c>
      <c r="Q15" s="249">
        <v>173</v>
      </c>
      <c r="R15" s="250">
        <f t="shared" si="4"/>
        <v>629327</v>
      </c>
      <c r="S15" s="204">
        <f t="shared" si="5"/>
        <v>0.06317026441337939</v>
      </c>
      <c r="T15" s="207">
        <v>263528</v>
      </c>
      <c r="U15" s="201">
        <v>259010</v>
      </c>
      <c r="V15" s="202">
        <v>262</v>
      </c>
      <c r="W15" s="249">
        <v>121</v>
      </c>
      <c r="X15" s="250">
        <f t="shared" si="6"/>
        <v>522921</v>
      </c>
      <c r="Y15" s="200">
        <f t="shared" si="7"/>
        <v>0.2034838914482302</v>
      </c>
    </row>
    <row r="16" spans="1:25" ht="19.5" customHeight="1">
      <c r="A16" s="206" t="s">
        <v>454</v>
      </c>
      <c r="B16" s="203">
        <v>31393</v>
      </c>
      <c r="C16" s="201">
        <v>25977</v>
      </c>
      <c r="D16" s="202">
        <v>0</v>
      </c>
      <c r="E16" s="249">
        <v>0</v>
      </c>
      <c r="F16" s="250">
        <f t="shared" si="0"/>
        <v>57370</v>
      </c>
      <c r="G16" s="204">
        <f t="shared" si="1"/>
        <v>0.0586841133502522</v>
      </c>
      <c r="H16" s="203">
        <v>31782</v>
      </c>
      <c r="I16" s="201">
        <v>26554</v>
      </c>
      <c r="J16" s="202">
        <v>8</v>
      </c>
      <c r="K16" s="249">
        <v>10</v>
      </c>
      <c r="L16" s="250">
        <f t="shared" si="2"/>
        <v>58354</v>
      </c>
      <c r="M16" s="251">
        <f t="shared" si="3"/>
        <v>-0.016862597251259603</v>
      </c>
      <c r="N16" s="203">
        <v>350829</v>
      </c>
      <c r="O16" s="201">
        <v>338026</v>
      </c>
      <c r="P16" s="202">
        <v>50</v>
      </c>
      <c r="Q16" s="249">
        <v>33</v>
      </c>
      <c r="R16" s="250">
        <f t="shared" si="4"/>
        <v>688938</v>
      </c>
      <c r="S16" s="204">
        <f t="shared" si="5"/>
        <v>0.0691538669474292</v>
      </c>
      <c r="T16" s="207">
        <v>358986</v>
      </c>
      <c r="U16" s="201">
        <v>338273</v>
      </c>
      <c r="V16" s="202">
        <v>59</v>
      </c>
      <c r="W16" s="249">
        <v>80</v>
      </c>
      <c r="X16" s="250">
        <f t="shared" si="6"/>
        <v>697398</v>
      </c>
      <c r="Y16" s="200">
        <f t="shared" si="7"/>
        <v>-0.012130806225426505</v>
      </c>
    </row>
    <row r="17" spans="1:25" ht="19.5" customHeight="1">
      <c r="A17" s="206" t="s">
        <v>455</v>
      </c>
      <c r="B17" s="203">
        <v>17645</v>
      </c>
      <c r="C17" s="201">
        <v>21254</v>
      </c>
      <c r="D17" s="202">
        <v>7</v>
      </c>
      <c r="E17" s="249">
        <v>5</v>
      </c>
      <c r="F17" s="250">
        <f t="shared" si="0"/>
        <v>38911</v>
      </c>
      <c r="G17" s="204">
        <f t="shared" si="1"/>
        <v>0.039802292741357215</v>
      </c>
      <c r="H17" s="203">
        <v>12677</v>
      </c>
      <c r="I17" s="201">
        <v>14269</v>
      </c>
      <c r="J17" s="202">
        <v>15</v>
      </c>
      <c r="K17" s="249">
        <v>5</v>
      </c>
      <c r="L17" s="250">
        <f t="shared" si="2"/>
        <v>26966</v>
      </c>
      <c r="M17" s="251">
        <f t="shared" si="3"/>
        <v>0.4429652154565007</v>
      </c>
      <c r="N17" s="203">
        <v>181720</v>
      </c>
      <c r="O17" s="201">
        <v>175555</v>
      </c>
      <c r="P17" s="202">
        <v>41</v>
      </c>
      <c r="Q17" s="249">
        <v>10</v>
      </c>
      <c r="R17" s="250">
        <f t="shared" si="4"/>
        <v>357326</v>
      </c>
      <c r="S17" s="204">
        <f t="shared" si="5"/>
        <v>0.035867486857826224</v>
      </c>
      <c r="T17" s="207">
        <v>151344</v>
      </c>
      <c r="U17" s="201">
        <v>140890</v>
      </c>
      <c r="V17" s="202">
        <v>203</v>
      </c>
      <c r="W17" s="249">
        <v>30</v>
      </c>
      <c r="X17" s="250">
        <f t="shared" si="6"/>
        <v>292467</v>
      </c>
      <c r="Y17" s="200">
        <f t="shared" si="7"/>
        <v>0.2217651906027005</v>
      </c>
    </row>
    <row r="18" spans="1:25" ht="19.5" customHeight="1">
      <c r="A18" s="206" t="s">
        <v>456</v>
      </c>
      <c r="B18" s="203">
        <v>15085</v>
      </c>
      <c r="C18" s="201">
        <v>18571</v>
      </c>
      <c r="D18" s="202">
        <v>0</v>
      </c>
      <c r="E18" s="249">
        <v>0</v>
      </c>
      <c r="F18" s="250">
        <f>SUM(B18:E18)</f>
        <v>33656</v>
      </c>
      <c r="G18" s="204">
        <f>F18/$F$9</f>
        <v>0.034426922065819904</v>
      </c>
      <c r="H18" s="203">
        <v>11795</v>
      </c>
      <c r="I18" s="201">
        <v>16336</v>
      </c>
      <c r="J18" s="202">
        <v>19</v>
      </c>
      <c r="K18" s="249">
        <v>0</v>
      </c>
      <c r="L18" s="250">
        <f>SUM(H18:K18)</f>
        <v>28150</v>
      </c>
      <c r="M18" s="251">
        <f>IF(ISERROR(F18/L18-1),"         /0",(F18/L18-1))</f>
        <v>0.195595026642984</v>
      </c>
      <c r="N18" s="203">
        <v>191268</v>
      </c>
      <c r="O18" s="201">
        <v>191222</v>
      </c>
      <c r="P18" s="202">
        <v>766</v>
      </c>
      <c r="Q18" s="249">
        <v>1114</v>
      </c>
      <c r="R18" s="250">
        <f>SUM(N18:Q18)</f>
        <v>384370</v>
      </c>
      <c r="S18" s="204">
        <f>R18/$R$9</f>
        <v>0.038582095687251045</v>
      </c>
      <c r="T18" s="207">
        <v>162337</v>
      </c>
      <c r="U18" s="201">
        <v>168620</v>
      </c>
      <c r="V18" s="202">
        <v>142</v>
      </c>
      <c r="W18" s="249">
        <v>28</v>
      </c>
      <c r="X18" s="250">
        <f>SUM(T18:W18)</f>
        <v>331127</v>
      </c>
      <c r="Y18" s="200">
        <f>IF(ISERROR(R18/X18-1),"         /0",IF(R18/X18&gt;5,"  *  ",(R18/X18-1)))</f>
        <v>0.16079329079175064</v>
      </c>
    </row>
    <row r="19" spans="1:25" ht="19.5" customHeight="1">
      <c r="A19" s="206" t="s">
        <v>457</v>
      </c>
      <c r="B19" s="203">
        <v>11575</v>
      </c>
      <c r="C19" s="201">
        <v>12931</v>
      </c>
      <c r="D19" s="202">
        <v>6</v>
      </c>
      <c r="E19" s="249">
        <v>5</v>
      </c>
      <c r="F19" s="250">
        <f>SUM(B19:E19)</f>
        <v>24517</v>
      </c>
      <c r="G19" s="204">
        <f>F19/$F$9</f>
        <v>0.025078584748267966</v>
      </c>
      <c r="H19" s="203">
        <v>17330</v>
      </c>
      <c r="I19" s="201">
        <v>18274</v>
      </c>
      <c r="J19" s="202">
        <v>124</v>
      </c>
      <c r="K19" s="249">
        <v>119</v>
      </c>
      <c r="L19" s="250">
        <f>SUM(H19:K19)</f>
        <v>35847</v>
      </c>
      <c r="M19" s="251">
        <f>IF(ISERROR(F19/L19-1),"         /0",(F19/L19-1))</f>
        <v>-0.31606550059977123</v>
      </c>
      <c r="N19" s="203">
        <v>146923</v>
      </c>
      <c r="O19" s="201">
        <v>151340</v>
      </c>
      <c r="P19" s="202">
        <v>264</v>
      </c>
      <c r="Q19" s="249">
        <v>451</v>
      </c>
      <c r="R19" s="250">
        <f>SUM(N19:Q19)</f>
        <v>298978</v>
      </c>
      <c r="S19" s="204">
        <f>R19/$R$9</f>
        <v>0.030010661093173095</v>
      </c>
      <c r="T19" s="207">
        <v>218078</v>
      </c>
      <c r="U19" s="201">
        <v>212471</v>
      </c>
      <c r="V19" s="202">
        <v>574</v>
      </c>
      <c r="W19" s="249">
        <v>621</v>
      </c>
      <c r="X19" s="250">
        <f>SUM(T19:W19)</f>
        <v>431744</v>
      </c>
      <c r="Y19" s="200">
        <f>IF(ISERROR(R19/X19-1),"         /0",IF(R19/X19&gt;5,"  *  ",(R19/X19-1)))</f>
        <v>-0.30751093240438776</v>
      </c>
    </row>
    <row r="20" spans="1:25" ht="19.5" customHeight="1">
      <c r="A20" s="206" t="s">
        <v>458</v>
      </c>
      <c r="B20" s="203">
        <v>10788</v>
      </c>
      <c r="C20" s="201">
        <v>13114</v>
      </c>
      <c r="D20" s="202">
        <v>0</v>
      </c>
      <c r="E20" s="249">
        <v>0</v>
      </c>
      <c r="F20" s="250">
        <f>SUM(B20:E20)</f>
        <v>23902</v>
      </c>
      <c r="G20" s="204">
        <f>F20/$F$9</f>
        <v>0.02444949759975123</v>
      </c>
      <c r="H20" s="203">
        <v>10166</v>
      </c>
      <c r="I20" s="201">
        <v>12111</v>
      </c>
      <c r="J20" s="202">
        <v>9</v>
      </c>
      <c r="K20" s="249">
        <v>1</v>
      </c>
      <c r="L20" s="250">
        <f>SUM(H20:K20)</f>
        <v>22287</v>
      </c>
      <c r="M20" s="251">
        <f>IF(ISERROR(F20/L20-1),"         /0",(F20/L20-1))</f>
        <v>0.07246376811594213</v>
      </c>
      <c r="N20" s="203">
        <v>115320</v>
      </c>
      <c r="O20" s="201">
        <v>124397</v>
      </c>
      <c r="P20" s="202">
        <v>61</v>
      </c>
      <c r="Q20" s="249">
        <v>0</v>
      </c>
      <c r="R20" s="250">
        <f>SUM(N20:Q20)</f>
        <v>239778</v>
      </c>
      <c r="S20" s="204">
        <f>R20/$R$9</f>
        <v>0.024068313707359266</v>
      </c>
      <c r="T20" s="207">
        <v>113513</v>
      </c>
      <c r="U20" s="201">
        <v>120973</v>
      </c>
      <c r="V20" s="202">
        <v>50</v>
      </c>
      <c r="W20" s="249">
        <v>9</v>
      </c>
      <c r="X20" s="250">
        <f>SUM(T20:W20)</f>
        <v>234545</v>
      </c>
      <c r="Y20" s="200">
        <f>IF(ISERROR(R20/X20-1),"         /0",IF(R20/X20&gt;5,"  *  ",(R20/X20-1)))</f>
        <v>0.02231128354899914</v>
      </c>
    </row>
    <row r="21" spans="1:25" ht="19.5" customHeight="1">
      <c r="A21" s="206" t="s">
        <v>459</v>
      </c>
      <c r="B21" s="203">
        <v>1844</v>
      </c>
      <c r="C21" s="201">
        <v>2526</v>
      </c>
      <c r="D21" s="202">
        <v>0</v>
      </c>
      <c r="E21" s="249">
        <v>0</v>
      </c>
      <c r="F21" s="250">
        <f t="shared" si="0"/>
        <v>4370</v>
      </c>
      <c r="G21" s="204">
        <f t="shared" si="1"/>
        <v>0.004470098925232736</v>
      </c>
      <c r="H21" s="203">
        <v>1612</v>
      </c>
      <c r="I21" s="201">
        <v>2226</v>
      </c>
      <c r="J21" s="202">
        <v>1</v>
      </c>
      <c r="K21" s="249">
        <v>0</v>
      </c>
      <c r="L21" s="250">
        <f t="shared" si="2"/>
        <v>3839</v>
      </c>
      <c r="M21" s="251">
        <f t="shared" si="3"/>
        <v>0.13831727012242778</v>
      </c>
      <c r="N21" s="203">
        <v>21265</v>
      </c>
      <c r="O21" s="201">
        <v>24052</v>
      </c>
      <c r="P21" s="202">
        <v>2</v>
      </c>
      <c r="Q21" s="249">
        <v>7</v>
      </c>
      <c r="R21" s="250">
        <f t="shared" si="4"/>
        <v>45326</v>
      </c>
      <c r="S21" s="204">
        <f t="shared" si="5"/>
        <v>0.004549710094753339</v>
      </c>
      <c r="T21" s="207">
        <v>17639</v>
      </c>
      <c r="U21" s="201">
        <v>18710</v>
      </c>
      <c r="V21" s="202">
        <v>29</v>
      </c>
      <c r="W21" s="249">
        <v>13</v>
      </c>
      <c r="X21" s="250">
        <f t="shared" si="6"/>
        <v>36391</v>
      </c>
      <c r="Y21" s="200">
        <f t="shared" si="7"/>
        <v>0.2455277403753675</v>
      </c>
    </row>
    <row r="22" spans="1:25" ht="19.5" customHeight="1">
      <c r="A22" s="206" t="s">
        <v>460</v>
      </c>
      <c r="B22" s="203">
        <v>670</v>
      </c>
      <c r="C22" s="201">
        <v>659</v>
      </c>
      <c r="D22" s="202">
        <v>0</v>
      </c>
      <c r="E22" s="249">
        <v>0</v>
      </c>
      <c r="F22" s="250">
        <f t="shared" si="0"/>
        <v>1329</v>
      </c>
      <c r="G22" s="204">
        <f t="shared" si="1"/>
        <v>0.0013594419843556767</v>
      </c>
      <c r="H22" s="203">
        <v>397</v>
      </c>
      <c r="I22" s="201">
        <v>511</v>
      </c>
      <c r="J22" s="202"/>
      <c r="K22" s="249"/>
      <c r="L22" s="250">
        <f t="shared" si="2"/>
        <v>908</v>
      </c>
      <c r="M22" s="251">
        <f t="shared" si="3"/>
        <v>0.46365638766519823</v>
      </c>
      <c r="N22" s="203">
        <v>6521</v>
      </c>
      <c r="O22" s="201">
        <v>7572</v>
      </c>
      <c r="P22" s="202"/>
      <c r="Q22" s="249">
        <v>0</v>
      </c>
      <c r="R22" s="250">
        <f t="shared" si="4"/>
        <v>14093</v>
      </c>
      <c r="S22" s="204">
        <f t="shared" si="5"/>
        <v>0.0014146199612884173</v>
      </c>
      <c r="T22" s="207">
        <v>5274</v>
      </c>
      <c r="U22" s="201">
        <v>6340</v>
      </c>
      <c r="V22" s="202"/>
      <c r="W22" s="249">
        <v>8</v>
      </c>
      <c r="X22" s="250">
        <f t="shared" si="6"/>
        <v>11622</v>
      </c>
      <c r="Y22" s="200">
        <f t="shared" si="7"/>
        <v>0.21261400791602125</v>
      </c>
    </row>
    <row r="23" spans="1:25" ht="19.5" customHeight="1">
      <c r="A23" s="206" t="s">
        <v>461</v>
      </c>
      <c r="B23" s="203">
        <v>312</v>
      </c>
      <c r="C23" s="201">
        <v>690</v>
      </c>
      <c r="D23" s="202">
        <v>0</v>
      </c>
      <c r="E23" s="249">
        <v>0</v>
      </c>
      <c r="F23" s="250">
        <f>SUM(B23:E23)</f>
        <v>1002</v>
      </c>
      <c r="G23" s="204">
        <f>F23/$F$9</f>
        <v>0.001024951744412632</v>
      </c>
      <c r="H23" s="203">
        <v>247</v>
      </c>
      <c r="I23" s="201">
        <v>268</v>
      </c>
      <c r="J23" s="202"/>
      <c r="K23" s="249"/>
      <c r="L23" s="250">
        <f>SUM(H23:K23)</f>
        <v>515</v>
      </c>
      <c r="M23" s="251">
        <f>IF(ISERROR(F23/L23-1),"         /0",(F23/L23-1))</f>
        <v>0.945631067961165</v>
      </c>
      <c r="N23" s="203">
        <v>4028</v>
      </c>
      <c r="O23" s="201">
        <v>5116</v>
      </c>
      <c r="P23" s="202">
        <v>10</v>
      </c>
      <c r="Q23" s="249">
        <v>7</v>
      </c>
      <c r="R23" s="250">
        <f>SUM(N23:Q23)</f>
        <v>9161</v>
      </c>
      <c r="S23" s="204">
        <f>R23/$R$9</f>
        <v>0.0009195581824567652</v>
      </c>
      <c r="T23" s="207">
        <v>2769</v>
      </c>
      <c r="U23" s="201">
        <v>3643</v>
      </c>
      <c r="V23" s="202"/>
      <c r="W23" s="249">
        <v>0</v>
      </c>
      <c r="X23" s="250">
        <f>SUM(T23:W23)</f>
        <v>6412</v>
      </c>
      <c r="Y23" s="200">
        <f>IF(ISERROR(R23/X23-1),"         /0",IF(R23/X23&gt;5,"  *  ",(R23/X23-1)))</f>
        <v>0.42872738615096684</v>
      </c>
    </row>
    <row r="24" spans="1:25" ht="19.5" customHeight="1" thickBot="1">
      <c r="A24" s="206" t="s">
        <v>56</v>
      </c>
      <c r="B24" s="203">
        <v>8</v>
      </c>
      <c r="C24" s="201">
        <v>11</v>
      </c>
      <c r="D24" s="202">
        <v>0</v>
      </c>
      <c r="E24" s="249">
        <v>0</v>
      </c>
      <c r="F24" s="250">
        <f t="shared" si="0"/>
        <v>19</v>
      </c>
      <c r="G24" s="204">
        <f t="shared" si="1"/>
        <v>1.9435212718403204E-05</v>
      </c>
      <c r="H24" s="203">
        <v>8</v>
      </c>
      <c r="I24" s="201">
        <v>0</v>
      </c>
      <c r="J24" s="202"/>
      <c r="K24" s="249"/>
      <c r="L24" s="250">
        <f t="shared" si="2"/>
        <v>8</v>
      </c>
      <c r="M24" s="251">
        <f t="shared" si="3"/>
        <v>1.375</v>
      </c>
      <c r="N24" s="203">
        <v>137</v>
      </c>
      <c r="O24" s="201">
        <v>24</v>
      </c>
      <c r="P24" s="202">
        <v>17</v>
      </c>
      <c r="Q24" s="249">
        <v>1</v>
      </c>
      <c r="R24" s="250">
        <f t="shared" si="4"/>
        <v>179</v>
      </c>
      <c r="S24" s="204">
        <f t="shared" si="5"/>
        <v>1.7967570642916816E-05</v>
      </c>
      <c r="T24" s="207">
        <v>69</v>
      </c>
      <c r="U24" s="201">
        <v>0</v>
      </c>
      <c r="V24" s="202">
        <v>26</v>
      </c>
      <c r="W24" s="249">
        <v>24</v>
      </c>
      <c r="X24" s="250">
        <f t="shared" si="6"/>
        <v>119</v>
      </c>
      <c r="Y24" s="200">
        <f t="shared" si="7"/>
        <v>0.5042016806722689</v>
      </c>
    </row>
    <row r="25" spans="1:25" s="239" customFormat="1" ht="19.5" customHeight="1">
      <c r="A25" s="248" t="s">
        <v>59</v>
      </c>
      <c r="B25" s="245">
        <f>SUM(B26:B34)</f>
        <v>48817</v>
      </c>
      <c r="C25" s="244">
        <f>SUM(C26:C34)</f>
        <v>54413</v>
      </c>
      <c r="D25" s="243">
        <f>SUM(D26:D34)</f>
        <v>0</v>
      </c>
      <c r="E25" s="242">
        <f>SUM(E26:E34)</f>
        <v>0</v>
      </c>
      <c r="F25" s="241">
        <f t="shared" si="0"/>
        <v>103230</v>
      </c>
      <c r="G25" s="246">
        <f t="shared" si="1"/>
        <v>0.10559457941688224</v>
      </c>
      <c r="H25" s="245">
        <f>SUM(H26:H34)</f>
        <v>40422</v>
      </c>
      <c r="I25" s="244">
        <f>SUM(I26:I34)</f>
        <v>46917</v>
      </c>
      <c r="J25" s="243">
        <f>SUM(J26:J34)</f>
        <v>20</v>
      </c>
      <c r="K25" s="242">
        <f>SUM(K26:K34)</f>
        <v>3</v>
      </c>
      <c r="L25" s="241">
        <f t="shared" si="2"/>
        <v>87362</v>
      </c>
      <c r="M25" s="247">
        <f t="shared" si="3"/>
        <v>0.1816350358279344</v>
      </c>
      <c r="N25" s="245">
        <f>SUM(N26:N34)</f>
        <v>584372</v>
      </c>
      <c r="O25" s="244">
        <f>SUM(O26:O34)</f>
        <v>563642</v>
      </c>
      <c r="P25" s="243">
        <f>SUM(P26:P34)</f>
        <v>114</v>
      </c>
      <c r="Q25" s="242">
        <f>SUM(Q26:Q34)</f>
        <v>5</v>
      </c>
      <c r="R25" s="241">
        <f t="shared" si="4"/>
        <v>1148133</v>
      </c>
      <c r="S25" s="246">
        <f t="shared" si="5"/>
        <v>0.11524670829588834</v>
      </c>
      <c r="T25" s="245">
        <f>SUM(T26:T34)</f>
        <v>534749</v>
      </c>
      <c r="U25" s="244">
        <f>SUM(U26:U34)</f>
        <v>526345</v>
      </c>
      <c r="V25" s="243">
        <f>SUM(V26:V34)</f>
        <v>219</v>
      </c>
      <c r="W25" s="242">
        <f>SUM(W26:W34)</f>
        <v>71</v>
      </c>
      <c r="X25" s="241">
        <f t="shared" si="6"/>
        <v>1061384</v>
      </c>
      <c r="Y25" s="240">
        <f t="shared" si="7"/>
        <v>0.08173196505694458</v>
      </c>
    </row>
    <row r="26" spans="1:25" ht="19.5" customHeight="1">
      <c r="A26" s="206" t="s">
        <v>462</v>
      </c>
      <c r="B26" s="203">
        <v>29844</v>
      </c>
      <c r="C26" s="201">
        <v>33974</v>
      </c>
      <c r="D26" s="202">
        <v>0</v>
      </c>
      <c r="E26" s="249">
        <v>0</v>
      </c>
      <c r="F26" s="250">
        <f t="shared" si="0"/>
        <v>63818</v>
      </c>
      <c r="G26" s="204">
        <f t="shared" si="1"/>
        <v>0.06527981080331871</v>
      </c>
      <c r="H26" s="203">
        <v>25822</v>
      </c>
      <c r="I26" s="201">
        <v>30686</v>
      </c>
      <c r="J26" s="202">
        <v>20</v>
      </c>
      <c r="K26" s="249"/>
      <c r="L26" s="250">
        <f t="shared" si="2"/>
        <v>56528</v>
      </c>
      <c r="M26" s="251">
        <f t="shared" si="3"/>
        <v>0.12896263798471552</v>
      </c>
      <c r="N26" s="203">
        <v>360152</v>
      </c>
      <c r="O26" s="201">
        <v>358034</v>
      </c>
      <c r="P26" s="202">
        <v>107</v>
      </c>
      <c r="Q26" s="249">
        <v>0</v>
      </c>
      <c r="R26" s="250">
        <f t="shared" si="4"/>
        <v>718293</v>
      </c>
      <c r="S26" s="204">
        <f t="shared" si="5"/>
        <v>0.07210044815537793</v>
      </c>
      <c r="T26" s="203">
        <v>345102</v>
      </c>
      <c r="U26" s="201">
        <v>356616</v>
      </c>
      <c r="V26" s="202">
        <v>210</v>
      </c>
      <c r="W26" s="249">
        <v>58</v>
      </c>
      <c r="X26" s="236">
        <f t="shared" si="6"/>
        <v>701986</v>
      </c>
      <c r="Y26" s="200">
        <f t="shared" si="7"/>
        <v>0.023229808001868912</v>
      </c>
    </row>
    <row r="27" spans="1:25" ht="19.5" customHeight="1">
      <c r="A27" s="206" t="s">
        <v>463</v>
      </c>
      <c r="B27" s="203">
        <v>7361</v>
      </c>
      <c r="C27" s="201">
        <v>8054</v>
      </c>
      <c r="D27" s="202">
        <v>0</v>
      </c>
      <c r="E27" s="249">
        <v>0</v>
      </c>
      <c r="F27" s="250">
        <f t="shared" si="0"/>
        <v>15415</v>
      </c>
      <c r="G27" s="204">
        <f t="shared" si="1"/>
        <v>0.015768094950220284</v>
      </c>
      <c r="H27" s="203">
        <v>7554</v>
      </c>
      <c r="I27" s="201">
        <v>8157</v>
      </c>
      <c r="J27" s="202"/>
      <c r="K27" s="249"/>
      <c r="L27" s="250">
        <f t="shared" si="2"/>
        <v>15711</v>
      </c>
      <c r="M27" s="251">
        <f t="shared" si="3"/>
        <v>-0.01884030297243966</v>
      </c>
      <c r="N27" s="203">
        <v>86151</v>
      </c>
      <c r="O27" s="201">
        <v>82939</v>
      </c>
      <c r="P27" s="202"/>
      <c r="Q27" s="249">
        <v>2</v>
      </c>
      <c r="R27" s="250">
        <f t="shared" si="4"/>
        <v>169092</v>
      </c>
      <c r="S27" s="204">
        <f t="shared" si="5"/>
        <v>0.016973030475710003</v>
      </c>
      <c r="T27" s="203">
        <v>85236</v>
      </c>
      <c r="U27" s="201">
        <v>81817</v>
      </c>
      <c r="V27" s="202"/>
      <c r="W27" s="249"/>
      <c r="X27" s="236">
        <f t="shared" si="6"/>
        <v>167053</v>
      </c>
      <c r="Y27" s="200">
        <f t="shared" si="7"/>
        <v>0.01220570717077818</v>
      </c>
    </row>
    <row r="28" spans="1:25" ht="19.5" customHeight="1">
      <c r="A28" s="206" t="s">
        <v>464</v>
      </c>
      <c r="B28" s="203">
        <v>6402</v>
      </c>
      <c r="C28" s="201">
        <v>7203</v>
      </c>
      <c r="D28" s="202">
        <v>0</v>
      </c>
      <c r="E28" s="249">
        <v>0</v>
      </c>
      <c r="F28" s="250">
        <f aca="true" t="shared" si="8" ref="F28:F33">SUM(B28:E28)</f>
        <v>13605</v>
      </c>
      <c r="G28" s="204">
        <f aca="true" t="shared" si="9" ref="G28:G33">F28/$F$9</f>
        <v>0.013916635212309241</v>
      </c>
      <c r="H28" s="203">
        <v>6142</v>
      </c>
      <c r="I28" s="201">
        <v>8074</v>
      </c>
      <c r="J28" s="202"/>
      <c r="K28" s="249"/>
      <c r="L28" s="250">
        <f aca="true" t="shared" si="10" ref="L28:L33">SUM(H28:K28)</f>
        <v>14216</v>
      </c>
      <c r="M28" s="251">
        <f aca="true" t="shared" si="11" ref="M28:M33">IF(ISERROR(F28/L28-1),"         /0",(F28/L28-1))</f>
        <v>-0.042979741136747296</v>
      </c>
      <c r="N28" s="203">
        <v>96085</v>
      </c>
      <c r="O28" s="201">
        <v>92774</v>
      </c>
      <c r="P28" s="202"/>
      <c r="Q28" s="249"/>
      <c r="R28" s="250">
        <f aca="true" t="shared" si="12" ref="R28:R33">SUM(N28:Q28)</f>
        <v>188859</v>
      </c>
      <c r="S28" s="204">
        <f aca="true" t="shared" si="13" ref="S28:S33">R28/$R$9</f>
        <v>0.018957192313131997</v>
      </c>
      <c r="T28" s="203">
        <v>92770</v>
      </c>
      <c r="U28" s="201">
        <v>87912</v>
      </c>
      <c r="V28" s="202">
        <v>0</v>
      </c>
      <c r="W28" s="249">
        <v>0</v>
      </c>
      <c r="X28" s="236">
        <f aca="true" t="shared" si="14" ref="X28:X33">SUM(T28:W28)</f>
        <v>180682</v>
      </c>
      <c r="Y28" s="200">
        <f aca="true" t="shared" si="15" ref="Y28:Y33">IF(ISERROR(R28/X28-1),"         /0",IF(R28/X28&gt;5,"  *  ",(R28/X28-1)))</f>
        <v>0.04525630666032043</v>
      </c>
    </row>
    <row r="29" spans="1:25" ht="19.5" customHeight="1">
      <c r="A29" s="206" t="s">
        <v>465</v>
      </c>
      <c r="B29" s="203">
        <v>3462</v>
      </c>
      <c r="C29" s="201">
        <v>3710</v>
      </c>
      <c r="D29" s="202">
        <v>0</v>
      </c>
      <c r="E29" s="249">
        <v>0</v>
      </c>
      <c r="F29" s="250">
        <f t="shared" si="8"/>
        <v>7172</v>
      </c>
      <c r="G29" s="204">
        <f t="shared" si="9"/>
        <v>0.0073362813482309355</v>
      </c>
      <c r="H29" s="203">
        <v>558</v>
      </c>
      <c r="I29" s="201"/>
      <c r="J29" s="202"/>
      <c r="K29" s="249"/>
      <c r="L29" s="250">
        <f t="shared" si="10"/>
        <v>558</v>
      </c>
      <c r="M29" s="251">
        <f t="shared" si="11"/>
        <v>11.853046594982079</v>
      </c>
      <c r="N29" s="203">
        <v>28190</v>
      </c>
      <c r="O29" s="201">
        <v>21534</v>
      </c>
      <c r="P29" s="202">
        <v>3</v>
      </c>
      <c r="Q29" s="249"/>
      <c r="R29" s="250">
        <f t="shared" si="12"/>
        <v>49727</v>
      </c>
      <c r="S29" s="204">
        <f t="shared" si="13"/>
        <v>0.004991471426593992</v>
      </c>
      <c r="T29" s="203">
        <v>7768</v>
      </c>
      <c r="U29" s="201">
        <v>0</v>
      </c>
      <c r="V29" s="202"/>
      <c r="W29" s="249"/>
      <c r="X29" s="236">
        <f t="shared" si="14"/>
        <v>7768</v>
      </c>
      <c r="Y29" s="200" t="str">
        <f t="shared" si="15"/>
        <v>  *  </v>
      </c>
    </row>
    <row r="30" spans="1:25" ht="19.5" customHeight="1">
      <c r="A30" s="206" t="s">
        <v>466</v>
      </c>
      <c r="B30" s="203">
        <v>534</v>
      </c>
      <c r="C30" s="201">
        <v>577</v>
      </c>
      <c r="D30" s="202">
        <v>0</v>
      </c>
      <c r="E30" s="249">
        <v>0</v>
      </c>
      <c r="F30" s="250">
        <f t="shared" si="8"/>
        <v>1111</v>
      </c>
      <c r="G30" s="204">
        <f t="shared" si="9"/>
        <v>0.0011364484910603137</v>
      </c>
      <c r="H30" s="203">
        <v>20</v>
      </c>
      <c r="I30" s="201"/>
      <c r="J30" s="202"/>
      <c r="K30" s="249">
        <v>3</v>
      </c>
      <c r="L30" s="250">
        <f t="shared" si="10"/>
        <v>23</v>
      </c>
      <c r="M30" s="251">
        <f t="shared" si="11"/>
        <v>47.30434782608695</v>
      </c>
      <c r="N30" s="203">
        <v>3815</v>
      </c>
      <c r="O30" s="201">
        <v>4087</v>
      </c>
      <c r="P30" s="202">
        <v>4</v>
      </c>
      <c r="Q30" s="249">
        <v>3</v>
      </c>
      <c r="R30" s="250">
        <f t="shared" si="12"/>
        <v>7909</v>
      </c>
      <c r="S30" s="204">
        <f t="shared" si="13"/>
        <v>0.0007938855654459726</v>
      </c>
      <c r="T30" s="203">
        <v>128</v>
      </c>
      <c r="U30" s="201"/>
      <c r="V30" s="202">
        <v>9</v>
      </c>
      <c r="W30" s="249">
        <v>13</v>
      </c>
      <c r="X30" s="236">
        <f t="shared" si="14"/>
        <v>150</v>
      </c>
      <c r="Y30" s="200" t="str">
        <f t="shared" si="15"/>
        <v>  *  </v>
      </c>
    </row>
    <row r="31" spans="1:25" ht="19.5" customHeight="1">
      <c r="A31" s="206" t="s">
        <v>467</v>
      </c>
      <c r="B31" s="203">
        <v>363</v>
      </c>
      <c r="C31" s="201">
        <v>436</v>
      </c>
      <c r="D31" s="202">
        <v>0</v>
      </c>
      <c r="E31" s="249">
        <v>0</v>
      </c>
      <c r="F31" s="250">
        <f t="shared" si="8"/>
        <v>799</v>
      </c>
      <c r="G31" s="204">
        <f t="shared" si="9"/>
        <v>0.000817301840105482</v>
      </c>
      <c r="H31" s="203">
        <v>58</v>
      </c>
      <c r="I31" s="201"/>
      <c r="J31" s="202"/>
      <c r="K31" s="249"/>
      <c r="L31" s="250">
        <f t="shared" si="10"/>
        <v>58</v>
      </c>
      <c r="M31" s="251">
        <f t="shared" si="11"/>
        <v>12.775862068965518</v>
      </c>
      <c r="N31" s="203">
        <v>2920</v>
      </c>
      <c r="O31" s="201">
        <v>1959</v>
      </c>
      <c r="P31" s="202"/>
      <c r="Q31" s="249"/>
      <c r="R31" s="250">
        <f t="shared" si="12"/>
        <v>4879</v>
      </c>
      <c r="S31" s="204">
        <f t="shared" si="13"/>
        <v>0.0004897417718815148</v>
      </c>
      <c r="T31" s="203">
        <v>397</v>
      </c>
      <c r="U31" s="201"/>
      <c r="V31" s="202"/>
      <c r="W31" s="249"/>
      <c r="X31" s="236">
        <f t="shared" si="14"/>
        <v>397</v>
      </c>
      <c r="Y31" s="200" t="str">
        <f t="shared" si="15"/>
        <v>  *  </v>
      </c>
    </row>
    <row r="32" spans="1:25" ht="19.5" customHeight="1">
      <c r="A32" s="206" t="s">
        <v>468</v>
      </c>
      <c r="B32" s="203">
        <v>346</v>
      </c>
      <c r="C32" s="201">
        <v>57</v>
      </c>
      <c r="D32" s="202">
        <v>0</v>
      </c>
      <c r="E32" s="249">
        <v>0</v>
      </c>
      <c r="F32" s="250">
        <f t="shared" si="8"/>
        <v>403</v>
      </c>
      <c r="G32" s="204">
        <f t="shared" si="9"/>
        <v>0.0004122310908166574</v>
      </c>
      <c r="H32" s="203">
        <v>37</v>
      </c>
      <c r="I32" s="201"/>
      <c r="J32" s="202"/>
      <c r="K32" s="249"/>
      <c r="L32" s="250">
        <f t="shared" si="10"/>
        <v>37</v>
      </c>
      <c r="M32" s="251">
        <f t="shared" si="11"/>
        <v>9.891891891891891</v>
      </c>
      <c r="N32" s="203">
        <v>1329</v>
      </c>
      <c r="O32" s="201">
        <v>442</v>
      </c>
      <c r="P32" s="202"/>
      <c r="Q32" s="249"/>
      <c r="R32" s="250">
        <f t="shared" si="12"/>
        <v>1771</v>
      </c>
      <c r="S32" s="204">
        <f t="shared" si="13"/>
        <v>0.00017776853412628874</v>
      </c>
      <c r="T32" s="203">
        <v>621</v>
      </c>
      <c r="U32" s="201"/>
      <c r="V32" s="202"/>
      <c r="W32" s="249"/>
      <c r="X32" s="236">
        <f t="shared" si="14"/>
        <v>621</v>
      </c>
      <c r="Y32" s="200">
        <f t="shared" si="15"/>
        <v>1.8518518518518516</v>
      </c>
    </row>
    <row r="33" spans="1:25" ht="19.5" customHeight="1">
      <c r="A33" s="206" t="s">
        <v>469</v>
      </c>
      <c r="B33" s="203">
        <v>227</v>
      </c>
      <c r="C33" s="201">
        <v>117</v>
      </c>
      <c r="D33" s="202">
        <v>0</v>
      </c>
      <c r="E33" s="249">
        <v>0</v>
      </c>
      <c r="F33" s="250">
        <f t="shared" si="8"/>
        <v>344</v>
      </c>
      <c r="G33" s="204">
        <f t="shared" si="9"/>
        <v>0.0003518796407963527</v>
      </c>
      <c r="H33" s="203">
        <v>122</v>
      </c>
      <c r="I33" s="201"/>
      <c r="J33" s="202"/>
      <c r="K33" s="249"/>
      <c r="L33" s="250">
        <f t="shared" si="10"/>
        <v>122</v>
      </c>
      <c r="M33" s="251">
        <f t="shared" si="11"/>
        <v>1.819672131147541</v>
      </c>
      <c r="N33" s="203">
        <v>2605</v>
      </c>
      <c r="O33" s="201">
        <v>570</v>
      </c>
      <c r="P33" s="202"/>
      <c r="Q33" s="249"/>
      <c r="R33" s="250">
        <f t="shared" si="12"/>
        <v>3175</v>
      </c>
      <c r="S33" s="204">
        <f t="shared" si="13"/>
        <v>0.00031869852956011675</v>
      </c>
      <c r="T33" s="203">
        <v>1506</v>
      </c>
      <c r="U33" s="201">
        <v>0</v>
      </c>
      <c r="V33" s="202"/>
      <c r="W33" s="249"/>
      <c r="X33" s="236">
        <f t="shared" si="14"/>
        <v>1506</v>
      </c>
      <c r="Y33" s="200">
        <f t="shared" si="15"/>
        <v>1.1082337317397077</v>
      </c>
    </row>
    <row r="34" spans="1:25" ht="19.5" customHeight="1" thickBot="1">
      <c r="A34" s="206" t="s">
        <v>56</v>
      </c>
      <c r="B34" s="203">
        <v>278</v>
      </c>
      <c r="C34" s="201">
        <v>285</v>
      </c>
      <c r="D34" s="202">
        <v>0</v>
      </c>
      <c r="E34" s="249">
        <v>0</v>
      </c>
      <c r="F34" s="250">
        <f t="shared" si="0"/>
        <v>563</v>
      </c>
      <c r="G34" s="204">
        <f t="shared" si="1"/>
        <v>0.0005758960400242633</v>
      </c>
      <c r="H34" s="203">
        <v>109</v>
      </c>
      <c r="I34" s="201">
        <v>0</v>
      </c>
      <c r="J34" s="202"/>
      <c r="K34" s="249"/>
      <c r="L34" s="250">
        <f t="shared" si="2"/>
        <v>109</v>
      </c>
      <c r="M34" s="251">
        <f t="shared" si="3"/>
        <v>4.165137614678899</v>
      </c>
      <c r="N34" s="203">
        <v>3125</v>
      </c>
      <c r="O34" s="201">
        <v>1303</v>
      </c>
      <c r="P34" s="202">
        <v>0</v>
      </c>
      <c r="Q34" s="249">
        <v>0</v>
      </c>
      <c r="R34" s="250">
        <f t="shared" si="4"/>
        <v>4428</v>
      </c>
      <c r="S34" s="204">
        <f t="shared" si="5"/>
        <v>0.00044447152406053444</v>
      </c>
      <c r="T34" s="203">
        <v>1221</v>
      </c>
      <c r="U34" s="201">
        <v>0</v>
      </c>
      <c r="V34" s="202">
        <v>0</v>
      </c>
      <c r="W34" s="249">
        <v>0</v>
      </c>
      <c r="X34" s="236">
        <f t="shared" si="6"/>
        <v>1221</v>
      </c>
      <c r="Y34" s="200">
        <f t="shared" si="7"/>
        <v>2.6265356265356266</v>
      </c>
    </row>
    <row r="35" spans="1:25" s="239" customFormat="1" ht="19.5" customHeight="1">
      <c r="A35" s="248" t="s">
        <v>58</v>
      </c>
      <c r="B35" s="245">
        <f>SUM(B36:B44)</f>
        <v>128797</v>
      </c>
      <c r="C35" s="244">
        <f>SUM(C36:C44)</f>
        <v>146887</v>
      </c>
      <c r="D35" s="243">
        <f>SUM(D36:D44)</f>
        <v>5699</v>
      </c>
      <c r="E35" s="242">
        <f>SUM(E36:E44)</f>
        <v>5505</v>
      </c>
      <c r="F35" s="241">
        <f t="shared" si="0"/>
        <v>286888</v>
      </c>
      <c r="G35" s="246">
        <f t="shared" si="1"/>
        <v>0.2934594371766978</v>
      </c>
      <c r="H35" s="245">
        <f>SUM(H36:H44)</f>
        <v>107081</v>
      </c>
      <c r="I35" s="244">
        <f>SUM(I36:I44)</f>
        <v>120580</v>
      </c>
      <c r="J35" s="243">
        <f>SUM(J36:J44)</f>
        <v>4987</v>
      </c>
      <c r="K35" s="242">
        <f>SUM(K36:K44)</f>
        <v>4163</v>
      </c>
      <c r="L35" s="241">
        <f t="shared" si="2"/>
        <v>236811</v>
      </c>
      <c r="M35" s="247">
        <f t="shared" si="3"/>
        <v>0.21146399449349906</v>
      </c>
      <c r="N35" s="245">
        <f>SUM(N36:N44)</f>
        <v>1362696</v>
      </c>
      <c r="O35" s="244">
        <f>SUM(O36:O44)</f>
        <v>1335109</v>
      </c>
      <c r="P35" s="243">
        <f>SUM(P36:P44)</f>
        <v>41446</v>
      </c>
      <c r="Q35" s="242">
        <f>SUM(Q36:Q44)</f>
        <v>40569</v>
      </c>
      <c r="R35" s="241">
        <f t="shared" si="4"/>
        <v>2779820</v>
      </c>
      <c r="S35" s="246">
        <f t="shared" si="5"/>
        <v>0.27903135321001693</v>
      </c>
      <c r="T35" s="245">
        <f>SUM(T36:T44)</f>
        <v>1070976</v>
      </c>
      <c r="U35" s="244">
        <f>SUM(U36:U44)</f>
        <v>1056432</v>
      </c>
      <c r="V35" s="243">
        <f>SUM(V36:V44)</f>
        <v>46776</v>
      </c>
      <c r="W35" s="242">
        <f>SUM(W36:W44)</f>
        <v>46675</v>
      </c>
      <c r="X35" s="241">
        <f t="shared" si="6"/>
        <v>2220859</v>
      </c>
      <c r="Y35" s="240">
        <f t="shared" si="7"/>
        <v>0.25168684729647395</v>
      </c>
    </row>
    <row r="36" spans="1:25" s="176" customFormat="1" ht="19.5" customHeight="1">
      <c r="A36" s="191" t="s">
        <v>470</v>
      </c>
      <c r="B36" s="189">
        <v>79732</v>
      </c>
      <c r="C36" s="186">
        <v>93691</v>
      </c>
      <c r="D36" s="185">
        <v>4342</v>
      </c>
      <c r="E36" s="237">
        <v>4304</v>
      </c>
      <c r="F36" s="236">
        <f t="shared" si="0"/>
        <v>182069</v>
      </c>
      <c r="G36" s="188">
        <f t="shared" si="1"/>
        <v>0.1862394602329975</v>
      </c>
      <c r="H36" s="189">
        <v>65597</v>
      </c>
      <c r="I36" s="186">
        <v>77223</v>
      </c>
      <c r="J36" s="185">
        <v>3365</v>
      </c>
      <c r="K36" s="237">
        <v>3098</v>
      </c>
      <c r="L36" s="236">
        <f t="shared" si="2"/>
        <v>149283</v>
      </c>
      <c r="M36" s="238">
        <f t="shared" si="3"/>
        <v>0.21962313190383376</v>
      </c>
      <c r="N36" s="189">
        <v>838454</v>
      </c>
      <c r="O36" s="186">
        <v>810651</v>
      </c>
      <c r="P36" s="185">
        <v>33934</v>
      </c>
      <c r="Q36" s="237">
        <v>33632</v>
      </c>
      <c r="R36" s="236">
        <f t="shared" si="4"/>
        <v>1716671</v>
      </c>
      <c r="S36" s="188">
        <f t="shared" si="5"/>
        <v>0.1723151254924394</v>
      </c>
      <c r="T36" s="187">
        <v>674956</v>
      </c>
      <c r="U36" s="186">
        <v>656928</v>
      </c>
      <c r="V36" s="185">
        <v>35732</v>
      </c>
      <c r="W36" s="237">
        <v>35616</v>
      </c>
      <c r="X36" s="236">
        <f t="shared" si="6"/>
        <v>1403232</v>
      </c>
      <c r="Y36" s="184">
        <f t="shared" si="7"/>
        <v>0.22336933593304598</v>
      </c>
    </row>
    <row r="37" spans="1:25" s="176" customFormat="1" ht="19.5" customHeight="1">
      <c r="A37" s="191" t="s">
        <v>471</v>
      </c>
      <c r="B37" s="189">
        <v>32241</v>
      </c>
      <c r="C37" s="186">
        <v>35083</v>
      </c>
      <c r="D37" s="185">
        <v>1331</v>
      </c>
      <c r="E37" s="237">
        <v>1059</v>
      </c>
      <c r="F37" s="236">
        <f t="shared" si="0"/>
        <v>69714</v>
      </c>
      <c r="G37" s="188">
        <f t="shared" si="1"/>
        <v>0.071310864181619</v>
      </c>
      <c r="H37" s="189">
        <v>26854</v>
      </c>
      <c r="I37" s="186">
        <v>27806</v>
      </c>
      <c r="J37" s="185">
        <v>763</v>
      </c>
      <c r="K37" s="237">
        <v>232</v>
      </c>
      <c r="L37" s="236">
        <f t="shared" si="2"/>
        <v>55655</v>
      </c>
      <c r="M37" s="238">
        <f t="shared" si="3"/>
        <v>0.2526098284071512</v>
      </c>
      <c r="N37" s="189">
        <v>342214</v>
      </c>
      <c r="O37" s="186">
        <v>341511</v>
      </c>
      <c r="P37" s="185">
        <v>4754</v>
      </c>
      <c r="Q37" s="237">
        <v>4150</v>
      </c>
      <c r="R37" s="236">
        <f t="shared" si="4"/>
        <v>692629</v>
      </c>
      <c r="S37" s="188">
        <f t="shared" si="5"/>
        <v>0.06952436026163593</v>
      </c>
      <c r="T37" s="187">
        <v>258552</v>
      </c>
      <c r="U37" s="186">
        <v>257375</v>
      </c>
      <c r="V37" s="185">
        <v>4550</v>
      </c>
      <c r="W37" s="237">
        <v>4334</v>
      </c>
      <c r="X37" s="236">
        <f t="shared" si="6"/>
        <v>524811</v>
      </c>
      <c r="Y37" s="184">
        <f t="shared" si="7"/>
        <v>0.3197684499753244</v>
      </c>
    </row>
    <row r="38" spans="1:25" s="176" customFormat="1" ht="19.5" customHeight="1">
      <c r="A38" s="191" t="s">
        <v>472</v>
      </c>
      <c r="B38" s="189">
        <v>6000</v>
      </c>
      <c r="C38" s="186">
        <v>6338</v>
      </c>
      <c r="D38" s="185">
        <v>25</v>
      </c>
      <c r="E38" s="237">
        <v>14</v>
      </c>
      <c r="F38" s="236">
        <f t="shared" si="0"/>
        <v>12377</v>
      </c>
      <c r="G38" s="188">
        <f t="shared" si="1"/>
        <v>0.012660506727140865</v>
      </c>
      <c r="H38" s="189">
        <v>3888</v>
      </c>
      <c r="I38" s="186">
        <v>3451</v>
      </c>
      <c r="J38" s="185">
        <v>117</v>
      </c>
      <c r="K38" s="237">
        <v>12</v>
      </c>
      <c r="L38" s="236">
        <f t="shared" si="2"/>
        <v>7468</v>
      </c>
      <c r="M38" s="238">
        <f t="shared" si="3"/>
        <v>0.6573379753615425</v>
      </c>
      <c r="N38" s="189">
        <v>56027</v>
      </c>
      <c r="O38" s="186">
        <v>62805</v>
      </c>
      <c r="P38" s="185">
        <v>304</v>
      </c>
      <c r="Q38" s="237">
        <v>379</v>
      </c>
      <c r="R38" s="236">
        <f t="shared" si="4"/>
        <v>119515</v>
      </c>
      <c r="S38" s="188">
        <f t="shared" si="5"/>
        <v>0.011996615672559796</v>
      </c>
      <c r="T38" s="187">
        <v>37649</v>
      </c>
      <c r="U38" s="186">
        <v>44035</v>
      </c>
      <c r="V38" s="185">
        <v>1197</v>
      </c>
      <c r="W38" s="237">
        <v>1209</v>
      </c>
      <c r="X38" s="236">
        <f t="shared" si="6"/>
        <v>84090</v>
      </c>
      <c r="Y38" s="184">
        <f t="shared" si="7"/>
        <v>0.42127482459269827</v>
      </c>
    </row>
    <row r="39" spans="1:25" s="176" customFormat="1" ht="19.5" customHeight="1">
      <c r="A39" s="191" t="s">
        <v>473</v>
      </c>
      <c r="B39" s="189">
        <v>4369</v>
      </c>
      <c r="C39" s="186">
        <v>5632</v>
      </c>
      <c r="D39" s="185">
        <v>0</v>
      </c>
      <c r="E39" s="237">
        <v>119</v>
      </c>
      <c r="F39" s="236">
        <f>SUM(B39:E39)</f>
        <v>10120</v>
      </c>
      <c r="G39" s="188">
        <f>F39/$F$9</f>
        <v>0.010351808037381074</v>
      </c>
      <c r="H39" s="189">
        <v>4910</v>
      </c>
      <c r="I39" s="186">
        <v>6704</v>
      </c>
      <c r="J39" s="185">
        <v>631</v>
      </c>
      <c r="K39" s="237">
        <v>693</v>
      </c>
      <c r="L39" s="236">
        <f>SUM(H39:K39)</f>
        <v>12938</v>
      </c>
      <c r="M39" s="238">
        <f>IF(ISERROR(F39/L39-1),"         /0",(F39/L39-1))</f>
        <v>-0.21780800742000306</v>
      </c>
      <c r="N39" s="189">
        <v>51987</v>
      </c>
      <c r="O39" s="186">
        <v>55563</v>
      </c>
      <c r="P39" s="185">
        <v>1947</v>
      </c>
      <c r="Q39" s="237">
        <v>1953</v>
      </c>
      <c r="R39" s="236">
        <f>SUM(N39:Q39)</f>
        <v>111450</v>
      </c>
      <c r="S39" s="188">
        <f>R39/$R$9</f>
        <v>0.011187071218732287</v>
      </c>
      <c r="T39" s="187">
        <v>47230</v>
      </c>
      <c r="U39" s="186">
        <v>51449</v>
      </c>
      <c r="V39" s="185">
        <v>4567</v>
      </c>
      <c r="W39" s="237">
        <v>4787</v>
      </c>
      <c r="X39" s="236">
        <f>SUM(T39:W39)</f>
        <v>108033</v>
      </c>
      <c r="Y39" s="184">
        <f>IF(ISERROR(R39/X39-1),"         /0",IF(R39/X39&gt;5,"  *  ",(R39/X39-1)))</f>
        <v>0.031629224403654455</v>
      </c>
    </row>
    <row r="40" spans="1:25" s="176" customFormat="1" ht="19.5" customHeight="1">
      <c r="A40" s="191" t="s">
        <v>474</v>
      </c>
      <c r="B40" s="189">
        <v>2451</v>
      </c>
      <c r="C40" s="186">
        <v>2632</v>
      </c>
      <c r="D40" s="185">
        <v>0</v>
      </c>
      <c r="E40" s="237">
        <v>0</v>
      </c>
      <c r="F40" s="236">
        <f>SUM(B40:E40)</f>
        <v>5083</v>
      </c>
      <c r="G40" s="188">
        <f>F40/$F$9</f>
        <v>0.00519943085513913</v>
      </c>
      <c r="H40" s="189">
        <v>2279</v>
      </c>
      <c r="I40" s="186">
        <v>2130</v>
      </c>
      <c r="J40" s="185">
        <v>7</v>
      </c>
      <c r="K40" s="237">
        <v>2</v>
      </c>
      <c r="L40" s="236">
        <f>SUM(H40:K40)</f>
        <v>4418</v>
      </c>
      <c r="M40" s="238">
        <f>IF(ISERROR(F40/L40-1),"         /0",(F40/L40-1))</f>
        <v>0.15052059755545488</v>
      </c>
      <c r="N40" s="189">
        <v>25992</v>
      </c>
      <c r="O40" s="186">
        <v>24160</v>
      </c>
      <c r="P40" s="185">
        <v>5</v>
      </c>
      <c r="Q40" s="237">
        <v>12</v>
      </c>
      <c r="R40" s="236">
        <f>SUM(N40:Q40)</f>
        <v>50169</v>
      </c>
      <c r="S40" s="188">
        <f>R40/$R$9</f>
        <v>0.005035838277008345</v>
      </c>
      <c r="T40" s="187">
        <v>14968</v>
      </c>
      <c r="U40" s="186">
        <v>13018</v>
      </c>
      <c r="V40" s="185">
        <v>21</v>
      </c>
      <c r="W40" s="237">
        <v>22</v>
      </c>
      <c r="X40" s="236">
        <f>SUM(T40:W40)</f>
        <v>28029</v>
      </c>
      <c r="Y40" s="184">
        <f>IF(ISERROR(R40/X40-1),"         /0",IF(R40/X40&gt;5,"  *  ",(R40/X40-1)))</f>
        <v>0.7898961789575083</v>
      </c>
    </row>
    <row r="41" spans="1:25" s="176" customFormat="1" ht="19.5" customHeight="1">
      <c r="A41" s="191" t="s">
        <v>475</v>
      </c>
      <c r="B41" s="189">
        <v>2175</v>
      </c>
      <c r="C41" s="186">
        <v>2133</v>
      </c>
      <c r="D41" s="185">
        <v>0</v>
      </c>
      <c r="E41" s="237">
        <v>0</v>
      </c>
      <c r="F41" s="236">
        <f>SUM(B41:E41)</f>
        <v>4308</v>
      </c>
      <c r="G41" s="188">
        <f>F41/$F$9</f>
        <v>0.0044066787574147896</v>
      </c>
      <c r="H41" s="189">
        <v>1987</v>
      </c>
      <c r="I41" s="186">
        <v>1941</v>
      </c>
      <c r="J41" s="185">
        <v>63</v>
      </c>
      <c r="K41" s="237">
        <v>89</v>
      </c>
      <c r="L41" s="236">
        <f>SUM(H41:K41)</f>
        <v>4080</v>
      </c>
      <c r="M41" s="238">
        <f>IF(ISERROR(F41/L41-1),"         /0",(F41/L41-1))</f>
        <v>0.055882352941176494</v>
      </c>
      <c r="N41" s="189">
        <v>25486</v>
      </c>
      <c r="O41" s="186">
        <v>25470</v>
      </c>
      <c r="P41" s="185">
        <v>291</v>
      </c>
      <c r="Q41" s="237">
        <v>255</v>
      </c>
      <c r="R41" s="236">
        <f>SUM(N41:Q41)</f>
        <v>51502</v>
      </c>
      <c r="S41" s="188">
        <f>R41/$R$9</f>
        <v>0.0051696414706787815</v>
      </c>
      <c r="T41" s="187">
        <v>21412</v>
      </c>
      <c r="U41" s="186">
        <v>21674</v>
      </c>
      <c r="V41" s="185">
        <v>280</v>
      </c>
      <c r="W41" s="237">
        <v>281</v>
      </c>
      <c r="X41" s="236">
        <f>SUM(T41:W41)</f>
        <v>43647</v>
      </c>
      <c r="Y41" s="184">
        <f>IF(ISERROR(R41/X41-1),"         /0",IF(R41/X41&gt;5,"  *  ",(R41/X41-1)))</f>
        <v>0.17996654982014793</v>
      </c>
    </row>
    <row r="42" spans="1:25" s="176" customFormat="1" ht="19.5" customHeight="1">
      <c r="A42" s="191" t="s">
        <v>476</v>
      </c>
      <c r="B42" s="189">
        <v>1185</v>
      </c>
      <c r="C42" s="186">
        <v>994</v>
      </c>
      <c r="D42" s="185">
        <v>0</v>
      </c>
      <c r="E42" s="237">
        <v>0</v>
      </c>
      <c r="F42" s="236">
        <f t="shared" si="0"/>
        <v>2179</v>
      </c>
      <c r="G42" s="188">
        <f t="shared" si="1"/>
        <v>0.0022289120270210833</v>
      </c>
      <c r="H42" s="189">
        <v>1147</v>
      </c>
      <c r="I42" s="186">
        <v>945</v>
      </c>
      <c r="J42" s="185">
        <v>39</v>
      </c>
      <c r="K42" s="237">
        <v>35</v>
      </c>
      <c r="L42" s="236">
        <f t="shared" si="2"/>
        <v>2166</v>
      </c>
      <c r="M42" s="238">
        <f t="shared" si="3"/>
        <v>0.0060018467220683824</v>
      </c>
      <c r="N42" s="189">
        <v>15743</v>
      </c>
      <c r="O42" s="186">
        <v>10338</v>
      </c>
      <c r="P42" s="185">
        <v>173</v>
      </c>
      <c r="Q42" s="237">
        <v>163</v>
      </c>
      <c r="R42" s="236">
        <f t="shared" si="4"/>
        <v>26417</v>
      </c>
      <c r="S42" s="188">
        <f t="shared" si="5"/>
        <v>0.0026516721434297966</v>
      </c>
      <c r="T42" s="187">
        <v>11272</v>
      </c>
      <c r="U42" s="186">
        <v>8478</v>
      </c>
      <c r="V42" s="185">
        <v>81</v>
      </c>
      <c r="W42" s="237">
        <v>83</v>
      </c>
      <c r="X42" s="236">
        <f t="shared" si="6"/>
        <v>19914</v>
      </c>
      <c r="Y42" s="184">
        <f t="shared" si="7"/>
        <v>0.32655418298684347</v>
      </c>
    </row>
    <row r="43" spans="1:25" s="176" customFormat="1" ht="19.5" customHeight="1">
      <c r="A43" s="191" t="s">
        <v>477</v>
      </c>
      <c r="B43" s="189">
        <v>444</v>
      </c>
      <c r="C43" s="186">
        <v>266</v>
      </c>
      <c r="D43" s="185">
        <v>0</v>
      </c>
      <c r="E43" s="237">
        <v>0</v>
      </c>
      <c r="F43" s="236">
        <f t="shared" si="0"/>
        <v>710</v>
      </c>
      <c r="G43" s="188">
        <f t="shared" si="1"/>
        <v>0.0007262632121087512</v>
      </c>
      <c r="H43" s="189">
        <v>288</v>
      </c>
      <c r="I43" s="186">
        <v>244</v>
      </c>
      <c r="J43" s="185"/>
      <c r="K43" s="237"/>
      <c r="L43" s="236">
        <f t="shared" si="2"/>
        <v>532</v>
      </c>
      <c r="M43" s="238">
        <f t="shared" si="3"/>
        <v>0.33458646616541343</v>
      </c>
      <c r="N43" s="189">
        <v>4338</v>
      </c>
      <c r="O43" s="186">
        <v>2907</v>
      </c>
      <c r="P43" s="185"/>
      <c r="Q43" s="237"/>
      <c r="R43" s="236">
        <f t="shared" si="4"/>
        <v>7245</v>
      </c>
      <c r="S43" s="188">
        <f t="shared" si="5"/>
        <v>0.0007272349123348175</v>
      </c>
      <c r="T43" s="187">
        <v>2908</v>
      </c>
      <c r="U43" s="186">
        <v>2074</v>
      </c>
      <c r="V43" s="185"/>
      <c r="W43" s="237"/>
      <c r="X43" s="236">
        <f t="shared" si="6"/>
        <v>4982</v>
      </c>
      <c r="Y43" s="184">
        <f t="shared" si="7"/>
        <v>0.45423524688879957</v>
      </c>
    </row>
    <row r="44" spans="1:25" s="176" customFormat="1" ht="19.5" customHeight="1" thickBot="1">
      <c r="A44" s="206" t="s">
        <v>56</v>
      </c>
      <c r="B44" s="203">
        <v>200</v>
      </c>
      <c r="C44" s="201">
        <v>118</v>
      </c>
      <c r="D44" s="202">
        <v>1</v>
      </c>
      <c r="E44" s="249">
        <v>9</v>
      </c>
      <c r="F44" s="250">
        <f>SUM(B44:E44)</f>
        <v>328</v>
      </c>
      <c r="G44" s="204">
        <f>F44/$F$9</f>
        <v>0.00033551314587559216</v>
      </c>
      <c r="H44" s="203">
        <v>131</v>
      </c>
      <c r="I44" s="201">
        <v>136</v>
      </c>
      <c r="J44" s="202">
        <v>2</v>
      </c>
      <c r="K44" s="249">
        <v>2</v>
      </c>
      <c r="L44" s="250">
        <f>SUM(H44:K44)</f>
        <v>271</v>
      </c>
      <c r="M44" s="251">
        <f>IF(ISERROR(F44/L44-1),"         /0",(F44/L44-1))</f>
        <v>0.21033210332103325</v>
      </c>
      <c r="N44" s="203">
        <v>2455</v>
      </c>
      <c r="O44" s="201">
        <v>1704</v>
      </c>
      <c r="P44" s="202">
        <v>38</v>
      </c>
      <c r="Q44" s="249">
        <v>25</v>
      </c>
      <c r="R44" s="250">
        <f>SUM(N44:Q44)</f>
        <v>4222</v>
      </c>
      <c r="S44" s="204">
        <f>R44/$R$9</f>
        <v>0.00042379376119773635</v>
      </c>
      <c r="T44" s="250">
        <v>2029</v>
      </c>
      <c r="U44" s="201">
        <v>1401</v>
      </c>
      <c r="V44" s="202">
        <v>348</v>
      </c>
      <c r="W44" s="249">
        <v>343</v>
      </c>
      <c r="X44" s="250">
        <f>SUM(T44:W44)</f>
        <v>4121</v>
      </c>
      <c r="Y44" s="200">
        <f>IF(ISERROR(R44/X44-1),"         /0",IF(R44/X44&gt;5,"  *  ",(R44/X44-1)))</f>
        <v>0.024508614413977226</v>
      </c>
    </row>
    <row r="45" spans="1:25" s="239" customFormat="1" ht="19.5" customHeight="1">
      <c r="A45" s="248" t="s">
        <v>57</v>
      </c>
      <c r="B45" s="245">
        <f>SUM(B46:B48)</f>
        <v>12093</v>
      </c>
      <c r="C45" s="244">
        <f>SUM(C46:C48)</f>
        <v>12701</v>
      </c>
      <c r="D45" s="243">
        <f>SUM(D46:D48)</f>
        <v>128</v>
      </c>
      <c r="E45" s="242">
        <f>SUM(E46:E48)</f>
        <v>4</v>
      </c>
      <c r="F45" s="241">
        <f t="shared" si="0"/>
        <v>24926</v>
      </c>
      <c r="G45" s="246">
        <f t="shared" si="1"/>
        <v>0.025496953274679907</v>
      </c>
      <c r="H45" s="245">
        <f>SUM(H46:H48)</f>
        <v>9519</v>
      </c>
      <c r="I45" s="244">
        <f>SUM(I46:I48)</f>
        <v>9671</v>
      </c>
      <c r="J45" s="243">
        <f>SUM(J46:J48)</f>
        <v>308</v>
      </c>
      <c r="K45" s="242">
        <f>SUM(K46:K48)</f>
        <v>94</v>
      </c>
      <c r="L45" s="241">
        <f t="shared" si="2"/>
        <v>19592</v>
      </c>
      <c r="M45" s="247">
        <f t="shared" si="3"/>
        <v>0.2722539812168232</v>
      </c>
      <c r="N45" s="245">
        <f>SUM(N46:N48)</f>
        <v>116725</v>
      </c>
      <c r="O45" s="244">
        <f>SUM(O46:O48)</f>
        <v>117825</v>
      </c>
      <c r="P45" s="243">
        <f>SUM(P46:P48)</f>
        <v>1293</v>
      </c>
      <c r="Q45" s="242">
        <f>SUM(Q46:Q48)</f>
        <v>884</v>
      </c>
      <c r="R45" s="241">
        <f t="shared" si="4"/>
        <v>236727</v>
      </c>
      <c r="S45" s="246">
        <f t="shared" si="5"/>
        <v>0.023762061986512678</v>
      </c>
      <c r="T45" s="245">
        <f>SUM(T46:T48)</f>
        <v>91755</v>
      </c>
      <c r="U45" s="244">
        <f>SUM(U46:U48)</f>
        <v>91428</v>
      </c>
      <c r="V45" s="243">
        <f>SUM(V46:V48)</f>
        <v>1189</v>
      </c>
      <c r="W45" s="242">
        <f>SUM(W46:W48)</f>
        <v>1056</v>
      </c>
      <c r="X45" s="241">
        <f t="shared" si="6"/>
        <v>185428</v>
      </c>
      <c r="Y45" s="240">
        <f t="shared" si="7"/>
        <v>0.2766518540889187</v>
      </c>
    </row>
    <row r="46" spans="1:25" ht="19.5" customHeight="1">
      <c r="A46" s="191" t="s">
        <v>478</v>
      </c>
      <c r="B46" s="189">
        <v>8165</v>
      </c>
      <c r="C46" s="186">
        <v>9290</v>
      </c>
      <c r="D46" s="185">
        <v>1</v>
      </c>
      <c r="E46" s="237">
        <v>0</v>
      </c>
      <c r="F46" s="236">
        <f t="shared" si="0"/>
        <v>17456</v>
      </c>
      <c r="G46" s="188">
        <f t="shared" si="1"/>
        <v>0.017855845958549804</v>
      </c>
      <c r="H46" s="189">
        <v>6168</v>
      </c>
      <c r="I46" s="186">
        <v>6729</v>
      </c>
      <c r="J46" s="185">
        <v>2</v>
      </c>
      <c r="K46" s="237"/>
      <c r="L46" s="236">
        <f t="shared" si="2"/>
        <v>12899</v>
      </c>
      <c r="M46" s="238">
        <f t="shared" si="3"/>
        <v>0.35328320024808124</v>
      </c>
      <c r="N46" s="189">
        <v>81134</v>
      </c>
      <c r="O46" s="186">
        <v>84370</v>
      </c>
      <c r="P46" s="185">
        <v>380</v>
      </c>
      <c r="Q46" s="237">
        <v>347</v>
      </c>
      <c r="R46" s="236">
        <f t="shared" si="4"/>
        <v>166231</v>
      </c>
      <c r="S46" s="188">
        <f t="shared" si="5"/>
        <v>0.01668585047789221</v>
      </c>
      <c r="T46" s="187">
        <v>62126</v>
      </c>
      <c r="U46" s="186">
        <v>60954</v>
      </c>
      <c r="V46" s="185">
        <v>480</v>
      </c>
      <c r="W46" s="237">
        <v>446</v>
      </c>
      <c r="X46" s="236">
        <f t="shared" si="6"/>
        <v>124006</v>
      </c>
      <c r="Y46" s="184">
        <f t="shared" si="7"/>
        <v>0.3405077173685145</v>
      </c>
    </row>
    <row r="47" spans="1:25" ht="19.5" customHeight="1">
      <c r="A47" s="191" t="s">
        <v>479</v>
      </c>
      <c r="B47" s="189">
        <v>3877</v>
      </c>
      <c r="C47" s="186">
        <v>3302</v>
      </c>
      <c r="D47" s="185">
        <v>127</v>
      </c>
      <c r="E47" s="237">
        <v>4</v>
      </c>
      <c r="F47" s="236">
        <f t="shared" si="0"/>
        <v>7310</v>
      </c>
      <c r="G47" s="188">
        <f t="shared" si="1"/>
        <v>0.007477442366922496</v>
      </c>
      <c r="H47" s="189">
        <v>3287</v>
      </c>
      <c r="I47" s="186">
        <v>2713</v>
      </c>
      <c r="J47" s="185">
        <v>306</v>
      </c>
      <c r="K47" s="237">
        <v>94</v>
      </c>
      <c r="L47" s="236">
        <f t="shared" si="2"/>
        <v>6400</v>
      </c>
      <c r="M47" s="238">
        <f t="shared" si="3"/>
        <v>0.1421874999999999</v>
      </c>
      <c r="N47" s="189">
        <v>34615</v>
      </c>
      <c r="O47" s="186">
        <v>31786</v>
      </c>
      <c r="P47" s="185">
        <v>907</v>
      </c>
      <c r="Q47" s="237">
        <v>530</v>
      </c>
      <c r="R47" s="236">
        <f t="shared" si="4"/>
        <v>67838</v>
      </c>
      <c r="S47" s="188">
        <f t="shared" si="5"/>
        <v>0.006809408141196598</v>
      </c>
      <c r="T47" s="187">
        <v>28982</v>
      </c>
      <c r="U47" s="186">
        <v>28721</v>
      </c>
      <c r="V47" s="185">
        <v>706</v>
      </c>
      <c r="W47" s="237">
        <v>602</v>
      </c>
      <c r="X47" s="236">
        <f t="shared" si="6"/>
        <v>59011</v>
      </c>
      <c r="Y47" s="184">
        <f t="shared" si="7"/>
        <v>0.14958228126959372</v>
      </c>
    </row>
    <row r="48" spans="1:25" ht="19.5" customHeight="1" thickBot="1">
      <c r="A48" s="191" t="s">
        <v>56</v>
      </c>
      <c r="B48" s="189">
        <v>51</v>
      </c>
      <c r="C48" s="186">
        <v>109</v>
      </c>
      <c r="D48" s="185">
        <v>0</v>
      </c>
      <c r="E48" s="237">
        <v>0</v>
      </c>
      <c r="F48" s="236">
        <f t="shared" si="0"/>
        <v>160</v>
      </c>
      <c r="G48" s="188">
        <f t="shared" si="1"/>
        <v>0.00016366494920760593</v>
      </c>
      <c r="H48" s="189">
        <v>64</v>
      </c>
      <c r="I48" s="186">
        <v>229</v>
      </c>
      <c r="J48" s="185"/>
      <c r="K48" s="237">
        <v>0</v>
      </c>
      <c r="L48" s="236">
        <f t="shared" si="2"/>
        <v>293</v>
      </c>
      <c r="M48" s="238">
        <f t="shared" si="3"/>
        <v>-0.4539249146757679</v>
      </c>
      <c r="N48" s="189">
        <v>976</v>
      </c>
      <c r="O48" s="186">
        <v>1669</v>
      </c>
      <c r="P48" s="185">
        <v>6</v>
      </c>
      <c r="Q48" s="237">
        <v>7</v>
      </c>
      <c r="R48" s="236">
        <f t="shared" si="4"/>
        <v>2658</v>
      </c>
      <c r="S48" s="188">
        <f t="shared" si="5"/>
        <v>0.000266803367423871</v>
      </c>
      <c r="T48" s="187">
        <v>647</v>
      </c>
      <c r="U48" s="186">
        <v>1753</v>
      </c>
      <c r="V48" s="185">
        <v>3</v>
      </c>
      <c r="W48" s="237">
        <v>8</v>
      </c>
      <c r="X48" s="236">
        <f t="shared" si="6"/>
        <v>2411</v>
      </c>
      <c r="Y48" s="184">
        <f t="shared" si="7"/>
        <v>0.10244711737868095</v>
      </c>
    </row>
    <row r="49" spans="1:25" s="176" customFormat="1" ht="19.5" customHeight="1" thickBot="1">
      <c r="A49" s="235" t="s">
        <v>56</v>
      </c>
      <c r="B49" s="232">
        <v>1146</v>
      </c>
      <c r="C49" s="231">
        <v>258</v>
      </c>
      <c r="D49" s="230">
        <v>4</v>
      </c>
      <c r="E49" s="229">
        <v>0</v>
      </c>
      <c r="F49" s="228">
        <f t="shared" si="0"/>
        <v>1408</v>
      </c>
      <c r="G49" s="233">
        <f t="shared" si="1"/>
        <v>0.001440251553026932</v>
      </c>
      <c r="H49" s="232">
        <v>1227</v>
      </c>
      <c r="I49" s="231">
        <v>586</v>
      </c>
      <c r="J49" s="230">
        <v>0</v>
      </c>
      <c r="K49" s="229">
        <v>0</v>
      </c>
      <c r="L49" s="228">
        <f t="shared" si="2"/>
        <v>1813</v>
      </c>
      <c r="M49" s="234">
        <f t="shared" si="3"/>
        <v>-0.2233866519580805</v>
      </c>
      <c r="N49" s="232">
        <v>23309</v>
      </c>
      <c r="O49" s="231">
        <v>9324</v>
      </c>
      <c r="P49" s="230">
        <v>84</v>
      </c>
      <c r="Q49" s="229">
        <v>77</v>
      </c>
      <c r="R49" s="228">
        <f t="shared" si="4"/>
        <v>32794</v>
      </c>
      <c r="S49" s="233">
        <f t="shared" si="5"/>
        <v>0.003291779394769911</v>
      </c>
      <c r="T49" s="232">
        <v>15545</v>
      </c>
      <c r="U49" s="231">
        <v>3702</v>
      </c>
      <c r="V49" s="230">
        <v>22</v>
      </c>
      <c r="W49" s="229">
        <v>15</v>
      </c>
      <c r="X49" s="228">
        <f t="shared" si="6"/>
        <v>19284</v>
      </c>
      <c r="Y49" s="227">
        <f t="shared" si="7"/>
        <v>0.7005807923667289</v>
      </c>
    </row>
    <row r="50" ht="15" thickTop="1">
      <c r="A50" s="89" t="s">
        <v>43</v>
      </c>
    </row>
    <row r="51" ht="14.25">
      <c r="A51" s="89" t="s">
        <v>55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0:Y65536 M50:M65536 Y3 M3">
    <cfRule type="cellIs" priority="3" dxfId="93" operator="lessThan" stopIfTrue="1">
      <formula>0</formula>
    </cfRule>
  </conditionalFormatting>
  <conditionalFormatting sqref="M9:M49 Y9:Y49">
    <cfRule type="cellIs" priority="4" dxfId="94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2"/>
  <sheetViews>
    <sheetView showGridLines="0" zoomScale="80" zoomScaleNormal="80" zoomScalePageLayoutView="0" workbookViewId="0" topLeftCell="A4">
      <selection activeCell="T70" sqref="T70:W70"/>
    </sheetView>
  </sheetViews>
  <sheetFormatPr defaultColWidth="8.00390625" defaultRowHeight="15"/>
  <cols>
    <col min="1" max="1" width="25.8515625" style="112" customWidth="1"/>
    <col min="2" max="3" width="10.7109375" style="112" bestFit="1" customWidth="1"/>
    <col min="4" max="4" width="8.7109375" style="112" bestFit="1" customWidth="1"/>
    <col min="5" max="6" width="10.7109375" style="112" bestFit="1" customWidth="1"/>
    <col min="7" max="7" width="9.7109375" style="112" customWidth="1"/>
    <col min="8" max="9" width="10.7109375" style="112" bestFit="1" customWidth="1"/>
    <col min="10" max="10" width="8.7109375" style="112" customWidth="1"/>
    <col min="11" max="12" width="10.7109375" style="112" bestFit="1" customWidth="1"/>
    <col min="13" max="13" width="10.8515625" style="112" bestFit="1" customWidth="1"/>
    <col min="14" max="14" width="11.7109375" style="112" customWidth="1"/>
    <col min="15" max="15" width="11.28125" style="112" customWidth="1"/>
    <col min="16" max="16" width="9.00390625" style="112" customWidth="1"/>
    <col min="17" max="17" width="10.8515625" style="112" customWidth="1"/>
    <col min="18" max="18" width="12.7109375" style="112" bestFit="1" customWidth="1"/>
    <col min="19" max="19" width="9.8515625" style="112" bestFit="1" customWidth="1"/>
    <col min="20" max="21" width="11.140625" style="112" bestFit="1" customWidth="1"/>
    <col min="22" max="23" width="10.281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529" t="s">
        <v>28</v>
      </c>
      <c r="Y1" s="530"/>
    </row>
    <row r="2" ht="5.25" customHeight="1" thickBot="1"/>
    <row r="3" spans="1:25" ht="24" customHeight="1" thickTop="1">
      <c r="A3" s="591" t="s">
        <v>69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3"/>
    </row>
    <row r="4" spans="1:25" ht="21" customHeight="1" thickBot="1">
      <c r="A4" s="600" t="s">
        <v>45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2"/>
    </row>
    <row r="5" spans="1:25" s="226" customFormat="1" ht="15.75" customHeight="1" thickBot="1" thickTop="1">
      <c r="A5" s="603" t="s">
        <v>68</v>
      </c>
      <c r="B5" s="584" t="s">
        <v>36</v>
      </c>
      <c r="C5" s="585"/>
      <c r="D5" s="585"/>
      <c r="E5" s="585"/>
      <c r="F5" s="585"/>
      <c r="G5" s="585"/>
      <c r="H5" s="585"/>
      <c r="I5" s="585"/>
      <c r="J5" s="586"/>
      <c r="K5" s="586"/>
      <c r="L5" s="586"/>
      <c r="M5" s="587"/>
      <c r="N5" s="584" t="s">
        <v>35</v>
      </c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8"/>
    </row>
    <row r="6" spans="1:25" s="152" customFormat="1" ht="26.25" customHeight="1">
      <c r="A6" s="604"/>
      <c r="B6" s="576" t="s">
        <v>154</v>
      </c>
      <c r="C6" s="577"/>
      <c r="D6" s="577"/>
      <c r="E6" s="577"/>
      <c r="F6" s="577"/>
      <c r="G6" s="581" t="s">
        <v>34</v>
      </c>
      <c r="H6" s="576" t="s">
        <v>155</v>
      </c>
      <c r="I6" s="577"/>
      <c r="J6" s="577"/>
      <c r="K6" s="577"/>
      <c r="L6" s="577"/>
      <c r="M6" s="578" t="s">
        <v>33</v>
      </c>
      <c r="N6" s="576" t="s">
        <v>156</v>
      </c>
      <c r="O6" s="577"/>
      <c r="P6" s="577"/>
      <c r="Q6" s="577"/>
      <c r="R6" s="577"/>
      <c r="S6" s="581" t="s">
        <v>34</v>
      </c>
      <c r="T6" s="576" t="s">
        <v>157</v>
      </c>
      <c r="U6" s="577"/>
      <c r="V6" s="577"/>
      <c r="W6" s="577"/>
      <c r="X6" s="577"/>
      <c r="Y6" s="594" t="s">
        <v>33</v>
      </c>
    </row>
    <row r="7" spans="1:25" s="152" customFormat="1" ht="26.25" customHeight="1">
      <c r="A7" s="605"/>
      <c r="B7" s="599" t="s">
        <v>22</v>
      </c>
      <c r="C7" s="598"/>
      <c r="D7" s="597" t="s">
        <v>21</v>
      </c>
      <c r="E7" s="598"/>
      <c r="F7" s="589" t="s">
        <v>17</v>
      </c>
      <c r="G7" s="582"/>
      <c r="H7" s="599" t="s">
        <v>22</v>
      </c>
      <c r="I7" s="598"/>
      <c r="J7" s="597" t="s">
        <v>21</v>
      </c>
      <c r="K7" s="598"/>
      <c r="L7" s="589" t="s">
        <v>17</v>
      </c>
      <c r="M7" s="579"/>
      <c r="N7" s="599" t="s">
        <v>22</v>
      </c>
      <c r="O7" s="598"/>
      <c r="P7" s="597" t="s">
        <v>21</v>
      </c>
      <c r="Q7" s="598"/>
      <c r="R7" s="589" t="s">
        <v>17</v>
      </c>
      <c r="S7" s="582"/>
      <c r="T7" s="599" t="s">
        <v>22</v>
      </c>
      <c r="U7" s="598"/>
      <c r="V7" s="597" t="s">
        <v>21</v>
      </c>
      <c r="W7" s="598"/>
      <c r="X7" s="589" t="s">
        <v>17</v>
      </c>
      <c r="Y7" s="595"/>
    </row>
    <row r="8" spans="1:25" s="222" customFormat="1" ht="15" thickBot="1">
      <c r="A8" s="606"/>
      <c r="B8" s="225" t="s">
        <v>19</v>
      </c>
      <c r="C8" s="223" t="s">
        <v>18</v>
      </c>
      <c r="D8" s="224" t="s">
        <v>19</v>
      </c>
      <c r="E8" s="223" t="s">
        <v>18</v>
      </c>
      <c r="F8" s="590"/>
      <c r="G8" s="583"/>
      <c r="H8" s="225" t="s">
        <v>19</v>
      </c>
      <c r="I8" s="223" t="s">
        <v>18</v>
      </c>
      <c r="J8" s="224" t="s">
        <v>19</v>
      </c>
      <c r="K8" s="223" t="s">
        <v>18</v>
      </c>
      <c r="L8" s="590"/>
      <c r="M8" s="580"/>
      <c r="N8" s="225" t="s">
        <v>19</v>
      </c>
      <c r="O8" s="223" t="s">
        <v>18</v>
      </c>
      <c r="P8" s="224" t="s">
        <v>19</v>
      </c>
      <c r="Q8" s="223" t="s">
        <v>18</v>
      </c>
      <c r="R8" s="590"/>
      <c r="S8" s="583"/>
      <c r="T8" s="225" t="s">
        <v>19</v>
      </c>
      <c r="U8" s="223" t="s">
        <v>18</v>
      </c>
      <c r="V8" s="224" t="s">
        <v>19</v>
      </c>
      <c r="W8" s="223" t="s">
        <v>18</v>
      </c>
      <c r="X8" s="590"/>
      <c r="Y8" s="596"/>
    </row>
    <row r="9" spans="1:25" s="141" customFormat="1" ht="18" customHeight="1" thickBot="1" thickTop="1">
      <c r="A9" s="265" t="s">
        <v>24</v>
      </c>
      <c r="B9" s="393">
        <f>B10+B23+B39+B48+B61+B70</f>
        <v>456405</v>
      </c>
      <c r="C9" s="394">
        <f>C10+C23+C39+C48+C61+C70</f>
        <v>509634</v>
      </c>
      <c r="D9" s="395">
        <f>D10+D23+D39+D48+D61+D70</f>
        <v>5850</v>
      </c>
      <c r="E9" s="394">
        <f>E10+E23+E39+E48+E61+E70</f>
        <v>5718</v>
      </c>
      <c r="F9" s="395">
        <f aca="true" t="shared" si="0" ref="F9:F41">SUM(B9:E9)</f>
        <v>977607</v>
      </c>
      <c r="G9" s="396">
        <f aca="true" t="shared" si="1" ref="G9:G41">F9/$F$9</f>
        <v>1</v>
      </c>
      <c r="H9" s="393">
        <f>H10+H23+H39+H48+H61+H70</f>
        <v>407324</v>
      </c>
      <c r="I9" s="394">
        <f>I10+I23+I39+I48+I61+I70</f>
        <v>447224</v>
      </c>
      <c r="J9" s="395">
        <f>J10+J23+J39+J48+J61+J70</f>
        <v>5576</v>
      </c>
      <c r="K9" s="394">
        <f>K10+K23+K39+K48+K61+K70</f>
        <v>4506</v>
      </c>
      <c r="L9" s="395">
        <f aca="true" t="shared" si="2" ref="L9:L41">SUM(H9:K9)</f>
        <v>864630</v>
      </c>
      <c r="M9" s="397">
        <f aca="true" t="shared" si="3" ref="M9:M41">IF(ISERROR(F9/L9-1),"         /0",(F9/L9-1))</f>
        <v>0.13066514000208174</v>
      </c>
      <c r="N9" s="393">
        <f>N10+N23+N39+N48+N61+N70</f>
        <v>4955029</v>
      </c>
      <c r="O9" s="394">
        <f>O10+O23+O39+O48+O61+O70</f>
        <v>4916885</v>
      </c>
      <c r="P9" s="395">
        <f>P10+P23+P39+P48+P61+P70</f>
        <v>46486</v>
      </c>
      <c r="Q9" s="394">
        <f>Q10+Q23+Q39+Q48+Q61+Q70</f>
        <v>43993</v>
      </c>
      <c r="R9" s="395">
        <f aca="true" t="shared" si="4" ref="R9:R41">SUM(N9:Q9)</f>
        <v>9962393</v>
      </c>
      <c r="S9" s="396">
        <f aca="true" t="shared" si="5" ref="S9:S41">R9/$R$9</f>
        <v>1</v>
      </c>
      <c r="T9" s="393">
        <f>T10+T23+T39+T48+T61+T70</f>
        <v>4416736</v>
      </c>
      <c r="U9" s="394">
        <f>U10+U23+U39+U48+U61+U70</f>
        <v>4367315</v>
      </c>
      <c r="V9" s="395">
        <f>V10+V23+V39+V48+V61+V70</f>
        <v>50526</v>
      </c>
      <c r="W9" s="394">
        <f>W10+W23+W39+W48+W61+W70</f>
        <v>49868</v>
      </c>
      <c r="X9" s="395">
        <f aca="true" t="shared" si="6" ref="X9:X41">SUM(T9:W9)</f>
        <v>8884445</v>
      </c>
      <c r="Y9" s="397">
        <f>IF(ISERROR(R9/X9-1),"         /0",(R9/X9-1))</f>
        <v>0.12132980732054732</v>
      </c>
    </row>
    <row r="10" spans="1:25" s="239" customFormat="1" ht="19.5" customHeight="1">
      <c r="A10" s="248" t="s">
        <v>61</v>
      </c>
      <c r="B10" s="245">
        <f>SUM(B11:B22)</f>
        <v>148154</v>
      </c>
      <c r="C10" s="244">
        <f>SUM(C11:C22)</f>
        <v>169829</v>
      </c>
      <c r="D10" s="243">
        <f>SUM(D11:D22)</f>
        <v>6</v>
      </c>
      <c r="E10" s="244">
        <f>SUM(E11:E22)</f>
        <v>199</v>
      </c>
      <c r="F10" s="243">
        <f t="shared" si="0"/>
        <v>318188</v>
      </c>
      <c r="G10" s="246">
        <f t="shared" si="1"/>
        <v>0.3254763928654357</v>
      </c>
      <c r="H10" s="245">
        <f>SUM(H11:H22)</f>
        <v>141252</v>
      </c>
      <c r="I10" s="244">
        <f>SUM(I11:I22)</f>
        <v>154561</v>
      </c>
      <c r="J10" s="243">
        <f>SUM(J11:J22)</f>
        <v>78</v>
      </c>
      <c r="K10" s="244">
        <f>SUM(K11:K22)</f>
        <v>111</v>
      </c>
      <c r="L10" s="243">
        <f t="shared" si="2"/>
        <v>296002</v>
      </c>
      <c r="M10" s="247">
        <f t="shared" si="3"/>
        <v>0.07495219626894412</v>
      </c>
      <c r="N10" s="245">
        <f>SUM(N11:N22)</f>
        <v>1533737</v>
      </c>
      <c r="O10" s="244">
        <f>SUM(O11:O22)</f>
        <v>1560902</v>
      </c>
      <c r="P10" s="243">
        <f>SUM(P11:P22)</f>
        <v>2142</v>
      </c>
      <c r="Q10" s="244">
        <f>SUM(Q11:Q22)</f>
        <v>662</v>
      </c>
      <c r="R10" s="243">
        <f t="shared" si="4"/>
        <v>3097443</v>
      </c>
      <c r="S10" s="246">
        <f t="shared" si="5"/>
        <v>0.3109135525972525</v>
      </c>
      <c r="T10" s="245">
        <f>SUM(T11:T22)</f>
        <v>1410174</v>
      </c>
      <c r="U10" s="244">
        <f>SUM(U11:U22)</f>
        <v>1420478</v>
      </c>
      <c r="V10" s="243">
        <f>SUM(V11:V22)</f>
        <v>975</v>
      </c>
      <c r="W10" s="244">
        <f>SUM(W11:W22)</f>
        <v>1117</v>
      </c>
      <c r="X10" s="243">
        <f t="shared" si="6"/>
        <v>2832744</v>
      </c>
      <c r="Y10" s="240">
        <f aca="true" t="shared" si="7" ref="Y10:Y41">IF(ISERROR(R10/X10-1),"         /0",IF(R10/X10&gt;5,"  *  ",(R10/X10-1)))</f>
        <v>0.09344261253399533</v>
      </c>
    </row>
    <row r="11" spans="1:25" ht="19.5" customHeight="1">
      <c r="A11" s="191" t="s">
        <v>158</v>
      </c>
      <c r="B11" s="189">
        <v>51506</v>
      </c>
      <c r="C11" s="186">
        <v>57212</v>
      </c>
      <c r="D11" s="185">
        <v>0</v>
      </c>
      <c r="E11" s="186">
        <v>199</v>
      </c>
      <c r="F11" s="185">
        <f t="shared" si="0"/>
        <v>108917</v>
      </c>
      <c r="G11" s="188">
        <f t="shared" si="1"/>
        <v>0.11141184545528009</v>
      </c>
      <c r="H11" s="189">
        <v>48329</v>
      </c>
      <c r="I11" s="186">
        <v>52038</v>
      </c>
      <c r="J11" s="185">
        <v>69</v>
      </c>
      <c r="K11" s="186">
        <v>101</v>
      </c>
      <c r="L11" s="185">
        <f t="shared" si="2"/>
        <v>100537</v>
      </c>
      <c r="M11" s="190">
        <f t="shared" si="3"/>
        <v>0.08335239762475499</v>
      </c>
      <c r="N11" s="189">
        <v>556701</v>
      </c>
      <c r="O11" s="186">
        <v>551577</v>
      </c>
      <c r="P11" s="185">
        <v>2032</v>
      </c>
      <c r="Q11" s="186">
        <v>585</v>
      </c>
      <c r="R11" s="185">
        <f t="shared" si="4"/>
        <v>1110895</v>
      </c>
      <c r="S11" s="188">
        <f t="shared" si="5"/>
        <v>0.1115088513372239</v>
      </c>
      <c r="T11" s="189">
        <v>528325</v>
      </c>
      <c r="U11" s="186">
        <v>525275</v>
      </c>
      <c r="V11" s="185">
        <v>852</v>
      </c>
      <c r="W11" s="186">
        <v>1004</v>
      </c>
      <c r="X11" s="185">
        <f t="shared" si="6"/>
        <v>1055456</v>
      </c>
      <c r="Y11" s="184">
        <f t="shared" si="7"/>
        <v>0.05252611193645218</v>
      </c>
    </row>
    <row r="12" spans="1:25" ht="19.5" customHeight="1">
      <c r="A12" s="191" t="s">
        <v>290</v>
      </c>
      <c r="B12" s="189">
        <v>24448</v>
      </c>
      <c r="C12" s="186">
        <v>30215</v>
      </c>
      <c r="D12" s="185">
        <v>0</v>
      </c>
      <c r="E12" s="186">
        <v>0</v>
      </c>
      <c r="F12" s="185">
        <f t="shared" si="0"/>
        <v>54663</v>
      </c>
      <c r="G12" s="188">
        <f t="shared" si="1"/>
        <v>0.055915106990846015</v>
      </c>
      <c r="H12" s="189">
        <v>25926</v>
      </c>
      <c r="I12" s="186">
        <v>30075</v>
      </c>
      <c r="J12" s="185"/>
      <c r="K12" s="186"/>
      <c r="L12" s="185">
        <f t="shared" si="2"/>
        <v>56001</v>
      </c>
      <c r="M12" s="190">
        <f t="shared" si="3"/>
        <v>-0.0238924304923126</v>
      </c>
      <c r="N12" s="189">
        <v>255616</v>
      </c>
      <c r="O12" s="186">
        <v>273142</v>
      </c>
      <c r="P12" s="185"/>
      <c r="Q12" s="186"/>
      <c r="R12" s="185">
        <f t="shared" si="4"/>
        <v>528758</v>
      </c>
      <c r="S12" s="188">
        <f t="shared" si="5"/>
        <v>0.053075400659259274</v>
      </c>
      <c r="T12" s="189">
        <v>233293</v>
      </c>
      <c r="U12" s="186">
        <v>248045</v>
      </c>
      <c r="V12" s="185"/>
      <c r="W12" s="186"/>
      <c r="X12" s="185">
        <f t="shared" si="6"/>
        <v>481338</v>
      </c>
      <c r="Y12" s="184">
        <f t="shared" si="7"/>
        <v>0.09851705038870806</v>
      </c>
    </row>
    <row r="13" spans="1:25" ht="19.5" customHeight="1">
      <c r="A13" s="191" t="s">
        <v>291</v>
      </c>
      <c r="B13" s="189">
        <v>23300</v>
      </c>
      <c r="C13" s="186">
        <v>25184</v>
      </c>
      <c r="D13" s="185">
        <v>0</v>
      </c>
      <c r="E13" s="186">
        <v>0</v>
      </c>
      <c r="F13" s="185">
        <f>SUM(B13:E13)</f>
        <v>48484</v>
      </c>
      <c r="G13" s="188">
        <f>F13/$F$9</f>
        <v>0.04959457123363478</v>
      </c>
      <c r="H13" s="189">
        <v>19451</v>
      </c>
      <c r="I13" s="186">
        <v>20416</v>
      </c>
      <c r="J13" s="185"/>
      <c r="K13" s="186"/>
      <c r="L13" s="185">
        <f>SUM(H13:K13)</f>
        <v>39867</v>
      </c>
      <c r="M13" s="190">
        <f>IF(ISERROR(F13/L13-1),"         /0",(F13/L13-1))</f>
        <v>0.21614367772844711</v>
      </c>
      <c r="N13" s="189">
        <v>189915</v>
      </c>
      <c r="O13" s="186">
        <v>189528</v>
      </c>
      <c r="P13" s="185"/>
      <c r="Q13" s="186"/>
      <c r="R13" s="185">
        <f>SUM(N13:Q13)</f>
        <v>379443</v>
      </c>
      <c r="S13" s="188">
        <f>R13/$R$9</f>
        <v>0.038087535795867516</v>
      </c>
      <c r="T13" s="189">
        <v>152877</v>
      </c>
      <c r="U13" s="186">
        <v>150080</v>
      </c>
      <c r="V13" s="185"/>
      <c r="W13" s="186"/>
      <c r="X13" s="185">
        <f>SUM(T13:W13)</f>
        <v>302957</v>
      </c>
      <c r="Y13" s="184">
        <f>IF(ISERROR(R13/X13-1),"         /0",IF(R13/X13&gt;5,"  *  ",(R13/X13-1)))</f>
        <v>0.25246487125235584</v>
      </c>
    </row>
    <row r="14" spans="1:25" ht="19.5" customHeight="1">
      <c r="A14" s="191" t="s">
        <v>293</v>
      </c>
      <c r="B14" s="189">
        <v>14966</v>
      </c>
      <c r="C14" s="186">
        <v>17112</v>
      </c>
      <c r="D14" s="185">
        <v>0</v>
      </c>
      <c r="E14" s="186">
        <v>0</v>
      </c>
      <c r="F14" s="185">
        <f t="shared" si="0"/>
        <v>32078</v>
      </c>
      <c r="G14" s="188">
        <f t="shared" si="1"/>
        <v>0.03281277650425989</v>
      </c>
      <c r="H14" s="189">
        <v>13448</v>
      </c>
      <c r="I14" s="186">
        <v>13818</v>
      </c>
      <c r="J14" s="185"/>
      <c r="K14" s="186"/>
      <c r="L14" s="185">
        <f t="shared" si="2"/>
        <v>27266</v>
      </c>
      <c r="M14" s="190">
        <f t="shared" si="3"/>
        <v>0.17648353260470917</v>
      </c>
      <c r="N14" s="189">
        <v>143409</v>
      </c>
      <c r="O14" s="186">
        <v>143947</v>
      </c>
      <c r="P14" s="185"/>
      <c r="Q14" s="186"/>
      <c r="R14" s="185">
        <f t="shared" si="4"/>
        <v>287356</v>
      </c>
      <c r="S14" s="188">
        <f t="shared" si="5"/>
        <v>0.02884407390874863</v>
      </c>
      <c r="T14" s="189">
        <v>134455</v>
      </c>
      <c r="U14" s="186">
        <v>129144</v>
      </c>
      <c r="V14" s="185"/>
      <c r="W14" s="186"/>
      <c r="X14" s="185">
        <f t="shared" si="6"/>
        <v>263599</v>
      </c>
      <c r="Y14" s="184">
        <f t="shared" si="7"/>
        <v>0.09012553158395886</v>
      </c>
    </row>
    <row r="15" spans="1:25" ht="19.5" customHeight="1">
      <c r="A15" s="191" t="s">
        <v>296</v>
      </c>
      <c r="B15" s="189">
        <v>10837</v>
      </c>
      <c r="C15" s="186">
        <v>12798</v>
      </c>
      <c r="D15" s="185">
        <v>0</v>
      </c>
      <c r="E15" s="186">
        <v>0</v>
      </c>
      <c r="F15" s="185">
        <f>SUM(B15:E15)</f>
        <v>23635</v>
      </c>
      <c r="G15" s="188">
        <f>F15/$F$9</f>
        <v>0.024176381715761038</v>
      </c>
      <c r="H15" s="189">
        <v>9836</v>
      </c>
      <c r="I15" s="186">
        <v>11916</v>
      </c>
      <c r="J15" s="185"/>
      <c r="K15" s="186"/>
      <c r="L15" s="185">
        <f>SUM(H15:K15)</f>
        <v>21752</v>
      </c>
      <c r="M15" s="190">
        <f>IF(ISERROR(F15/L15-1),"         /0",(F15/L15-1))</f>
        <v>0.08656675248253043</v>
      </c>
      <c r="N15" s="189">
        <v>126854</v>
      </c>
      <c r="O15" s="186">
        <v>135342</v>
      </c>
      <c r="P15" s="185">
        <v>0</v>
      </c>
      <c r="Q15" s="186">
        <v>0</v>
      </c>
      <c r="R15" s="185">
        <f>SUM(N15:Q15)</f>
        <v>262196</v>
      </c>
      <c r="S15" s="188">
        <f>R15/$R$9</f>
        <v>0.026318576269777752</v>
      </c>
      <c r="T15" s="189">
        <v>118629</v>
      </c>
      <c r="U15" s="186">
        <v>127861</v>
      </c>
      <c r="V15" s="185"/>
      <c r="W15" s="186"/>
      <c r="X15" s="185">
        <f>SUM(T15:W15)</f>
        <v>246490</v>
      </c>
      <c r="Y15" s="184">
        <f>IF(ISERROR(R15/X15-1),"         /0",IF(R15/X15&gt;5,"  *  ",(R15/X15-1)))</f>
        <v>0.06371860927420991</v>
      </c>
    </row>
    <row r="16" spans="1:25" ht="19.5" customHeight="1">
      <c r="A16" s="191" t="s">
        <v>300</v>
      </c>
      <c r="B16" s="189">
        <v>6852</v>
      </c>
      <c r="C16" s="186">
        <v>9181</v>
      </c>
      <c r="D16" s="185">
        <v>0</v>
      </c>
      <c r="E16" s="186">
        <v>0</v>
      </c>
      <c r="F16" s="185">
        <f>SUM(B16:E16)</f>
        <v>16033</v>
      </c>
      <c r="G16" s="188">
        <f>F16/$F$9</f>
        <v>0.01640025081653466</v>
      </c>
      <c r="H16" s="189">
        <v>7103</v>
      </c>
      <c r="I16" s="186">
        <v>8195</v>
      </c>
      <c r="J16" s="185"/>
      <c r="K16" s="186"/>
      <c r="L16" s="185">
        <f>SUM(H16:K16)</f>
        <v>15298</v>
      </c>
      <c r="M16" s="190">
        <f>IF(ISERROR(F16/L16-1),"         /0",(F16/L16-1))</f>
        <v>0.04804549614328679</v>
      </c>
      <c r="N16" s="189">
        <v>71415</v>
      </c>
      <c r="O16" s="186">
        <v>84163</v>
      </c>
      <c r="P16" s="185"/>
      <c r="Q16" s="186"/>
      <c r="R16" s="185">
        <f>SUM(N16:Q16)</f>
        <v>155578</v>
      </c>
      <c r="S16" s="188">
        <f>R16/$R$9</f>
        <v>0.015616529080914595</v>
      </c>
      <c r="T16" s="189">
        <v>79424</v>
      </c>
      <c r="U16" s="186">
        <v>84108</v>
      </c>
      <c r="V16" s="185"/>
      <c r="W16" s="186"/>
      <c r="X16" s="185">
        <f>SUM(T16:W16)</f>
        <v>163532</v>
      </c>
      <c r="Y16" s="184">
        <f>IF(ISERROR(R16/X16-1),"         /0",IF(R16/X16&gt;5,"  *  ",(R16/X16-1)))</f>
        <v>-0.048638798522613325</v>
      </c>
    </row>
    <row r="17" spans="1:25" ht="19.5" customHeight="1">
      <c r="A17" s="191" t="s">
        <v>295</v>
      </c>
      <c r="B17" s="189">
        <v>6154</v>
      </c>
      <c r="C17" s="186">
        <v>6391</v>
      </c>
      <c r="D17" s="185">
        <v>0</v>
      </c>
      <c r="E17" s="186">
        <v>0</v>
      </c>
      <c r="F17" s="185">
        <f>SUM(B17:E17)</f>
        <v>12545</v>
      </c>
      <c r="G17" s="188">
        <f>F17/$F$9</f>
        <v>0.012832354923808851</v>
      </c>
      <c r="H17" s="189">
        <v>5615</v>
      </c>
      <c r="I17" s="186">
        <v>5116</v>
      </c>
      <c r="J17" s="185"/>
      <c r="K17" s="186"/>
      <c r="L17" s="185">
        <f>SUM(H17:K17)</f>
        <v>10731</v>
      </c>
      <c r="M17" s="190">
        <f>IF(ISERROR(F17/L17-1),"         /0",(F17/L17-1))</f>
        <v>0.16904295964961324</v>
      </c>
      <c r="N17" s="189">
        <v>63265</v>
      </c>
      <c r="O17" s="186">
        <v>60027</v>
      </c>
      <c r="P17" s="185"/>
      <c r="Q17" s="186"/>
      <c r="R17" s="185">
        <f>SUM(N17:Q17)</f>
        <v>123292</v>
      </c>
      <c r="S17" s="188">
        <f>R17/$R$9</f>
        <v>0.012375741450874302</v>
      </c>
      <c r="T17" s="189">
        <v>39292</v>
      </c>
      <c r="U17" s="186">
        <v>36190</v>
      </c>
      <c r="V17" s="185"/>
      <c r="W17" s="186"/>
      <c r="X17" s="185">
        <f>SUM(T17:W17)</f>
        <v>75482</v>
      </c>
      <c r="Y17" s="184">
        <f>IF(ISERROR(R17/X17-1),"         /0",IF(R17/X17&gt;5,"  *  ",(R17/X17-1)))</f>
        <v>0.6333960414403434</v>
      </c>
    </row>
    <row r="18" spans="1:25" ht="19.5" customHeight="1">
      <c r="A18" s="191" t="s">
        <v>159</v>
      </c>
      <c r="B18" s="189">
        <v>5257</v>
      </c>
      <c r="C18" s="186">
        <v>6003</v>
      </c>
      <c r="D18" s="185">
        <v>0</v>
      </c>
      <c r="E18" s="186">
        <v>0</v>
      </c>
      <c r="F18" s="185">
        <f>SUM(B18:E18)</f>
        <v>11260</v>
      </c>
      <c r="G18" s="188">
        <f>F18/$F$9</f>
        <v>0.011517920800485266</v>
      </c>
      <c r="H18" s="189">
        <v>6015</v>
      </c>
      <c r="I18" s="186">
        <v>6789</v>
      </c>
      <c r="J18" s="185"/>
      <c r="K18" s="186"/>
      <c r="L18" s="185">
        <f>SUM(H18:K18)</f>
        <v>12804</v>
      </c>
      <c r="M18" s="190">
        <f>IF(ISERROR(F18/L18-1),"         /0",(F18/L18-1))</f>
        <v>-0.1205873164636051</v>
      </c>
      <c r="N18" s="189">
        <v>69477</v>
      </c>
      <c r="O18" s="186">
        <v>69973</v>
      </c>
      <c r="P18" s="185"/>
      <c r="Q18" s="186"/>
      <c r="R18" s="185">
        <f>SUM(N18:Q18)</f>
        <v>139450</v>
      </c>
      <c r="S18" s="188">
        <f>R18/$R$9</f>
        <v>0.013997640928238828</v>
      </c>
      <c r="T18" s="189">
        <v>60986</v>
      </c>
      <c r="U18" s="186">
        <v>59857</v>
      </c>
      <c r="V18" s="185"/>
      <c r="W18" s="186"/>
      <c r="X18" s="185">
        <f>SUM(T18:W18)</f>
        <v>120843</v>
      </c>
      <c r="Y18" s="184">
        <f>IF(ISERROR(R18/X18-1),"         /0",IF(R18/X18&gt;5,"  *  ",(R18/X18-1)))</f>
        <v>0.15397664738545047</v>
      </c>
    </row>
    <row r="19" spans="1:25" ht="19.5" customHeight="1">
      <c r="A19" s="191" t="s">
        <v>308</v>
      </c>
      <c r="B19" s="189">
        <v>2653</v>
      </c>
      <c r="C19" s="186">
        <v>3879</v>
      </c>
      <c r="D19" s="185">
        <v>0</v>
      </c>
      <c r="E19" s="186">
        <v>0</v>
      </c>
      <c r="F19" s="185">
        <f t="shared" si="0"/>
        <v>6532</v>
      </c>
      <c r="G19" s="188">
        <f t="shared" si="1"/>
        <v>0.006681621551400512</v>
      </c>
      <c r="H19" s="189">
        <v>2735</v>
      </c>
      <c r="I19" s="186">
        <v>3798</v>
      </c>
      <c r="J19" s="185"/>
      <c r="K19" s="186"/>
      <c r="L19" s="185">
        <f t="shared" si="2"/>
        <v>6533</v>
      </c>
      <c r="M19" s="190">
        <f t="shared" si="3"/>
        <v>-0.00015306903413436768</v>
      </c>
      <c r="N19" s="189">
        <v>37323</v>
      </c>
      <c r="O19" s="186">
        <v>37299</v>
      </c>
      <c r="P19" s="185"/>
      <c r="Q19" s="186"/>
      <c r="R19" s="185">
        <f t="shared" si="4"/>
        <v>74622</v>
      </c>
      <c r="S19" s="188">
        <f t="shared" si="5"/>
        <v>0.007490369030814183</v>
      </c>
      <c r="T19" s="189">
        <v>36219</v>
      </c>
      <c r="U19" s="186">
        <v>34316</v>
      </c>
      <c r="V19" s="185"/>
      <c r="W19" s="186"/>
      <c r="X19" s="185">
        <f t="shared" si="6"/>
        <v>70535</v>
      </c>
      <c r="Y19" s="184">
        <f t="shared" si="7"/>
        <v>0.05794286524420511</v>
      </c>
    </row>
    <row r="20" spans="1:25" ht="19.5" customHeight="1">
      <c r="A20" s="191" t="s">
        <v>302</v>
      </c>
      <c r="B20" s="189">
        <v>1456</v>
      </c>
      <c r="C20" s="186">
        <v>1715</v>
      </c>
      <c r="D20" s="185">
        <v>0</v>
      </c>
      <c r="E20" s="186">
        <v>0</v>
      </c>
      <c r="F20" s="185">
        <f>SUM(B20:E20)</f>
        <v>3171</v>
      </c>
      <c r="G20" s="188">
        <f>F20/$F$9</f>
        <v>0.00324363471210824</v>
      </c>
      <c r="H20" s="189">
        <v>1790</v>
      </c>
      <c r="I20" s="186">
        <v>2173</v>
      </c>
      <c r="J20" s="185"/>
      <c r="K20" s="186"/>
      <c r="L20" s="185">
        <f>SUM(H20:K20)</f>
        <v>3963</v>
      </c>
      <c r="M20" s="190">
        <f>IF(ISERROR(F20/L20-1),"         /0",(F20/L20-1))</f>
        <v>-0.1998485995457986</v>
      </c>
      <c r="N20" s="189">
        <v>11038</v>
      </c>
      <c r="O20" s="186">
        <v>13846</v>
      </c>
      <c r="P20" s="185"/>
      <c r="Q20" s="186"/>
      <c r="R20" s="185">
        <f>SUM(N20:Q20)</f>
        <v>24884</v>
      </c>
      <c r="S20" s="188">
        <f>R20/$R$9</f>
        <v>0.0024977934518343133</v>
      </c>
      <c r="T20" s="189">
        <v>19063</v>
      </c>
      <c r="U20" s="186">
        <v>21362</v>
      </c>
      <c r="V20" s="185"/>
      <c r="W20" s="186"/>
      <c r="X20" s="185">
        <f>SUM(T20:W20)</f>
        <v>40425</v>
      </c>
      <c r="Y20" s="184">
        <f>IF(ISERROR(R20/X20-1),"         /0",IF(R20/X20&gt;5,"  *  ",(R20/X20-1)))</f>
        <v>-0.38444032158317876</v>
      </c>
    </row>
    <row r="21" spans="1:25" ht="19.5" customHeight="1">
      <c r="A21" s="191" t="s">
        <v>304</v>
      </c>
      <c r="B21" s="189">
        <v>519</v>
      </c>
      <c r="C21" s="186">
        <v>0</v>
      </c>
      <c r="D21" s="185">
        <v>0</v>
      </c>
      <c r="E21" s="186">
        <v>0</v>
      </c>
      <c r="F21" s="185">
        <f t="shared" si="0"/>
        <v>519</v>
      </c>
      <c r="G21" s="188">
        <f t="shared" si="1"/>
        <v>0.0005308881789921718</v>
      </c>
      <c r="H21" s="189">
        <v>589</v>
      </c>
      <c r="I21" s="186"/>
      <c r="J21" s="185"/>
      <c r="K21" s="186"/>
      <c r="L21" s="185">
        <f t="shared" si="2"/>
        <v>589</v>
      </c>
      <c r="M21" s="190">
        <f t="shared" si="3"/>
        <v>-0.11884550084889645</v>
      </c>
      <c r="N21" s="189">
        <v>6121</v>
      </c>
      <c r="O21" s="186"/>
      <c r="P21" s="185"/>
      <c r="Q21" s="186"/>
      <c r="R21" s="185">
        <f t="shared" si="4"/>
        <v>6121</v>
      </c>
      <c r="S21" s="188">
        <f t="shared" si="5"/>
        <v>0.000614410613996055</v>
      </c>
      <c r="T21" s="189">
        <v>3210</v>
      </c>
      <c r="U21" s="186"/>
      <c r="V21" s="185"/>
      <c r="W21" s="186"/>
      <c r="X21" s="185">
        <f t="shared" si="6"/>
        <v>3210</v>
      </c>
      <c r="Y21" s="184">
        <f t="shared" si="7"/>
        <v>0.9068535825545172</v>
      </c>
    </row>
    <row r="22" spans="1:25" ht="19.5" customHeight="1" thickBot="1">
      <c r="A22" s="191" t="s">
        <v>177</v>
      </c>
      <c r="B22" s="189">
        <v>206</v>
      </c>
      <c r="C22" s="186">
        <v>139</v>
      </c>
      <c r="D22" s="185">
        <v>6</v>
      </c>
      <c r="E22" s="186">
        <v>0</v>
      </c>
      <c r="F22" s="185">
        <f t="shared" si="0"/>
        <v>351</v>
      </c>
      <c r="G22" s="188">
        <f t="shared" si="1"/>
        <v>0.0003590399823241855</v>
      </c>
      <c r="H22" s="189">
        <v>415</v>
      </c>
      <c r="I22" s="186">
        <v>227</v>
      </c>
      <c r="J22" s="185">
        <v>9</v>
      </c>
      <c r="K22" s="186">
        <v>10</v>
      </c>
      <c r="L22" s="185">
        <f t="shared" si="2"/>
        <v>661</v>
      </c>
      <c r="M22" s="190">
        <f t="shared" si="3"/>
        <v>-0.46898638426626327</v>
      </c>
      <c r="N22" s="189">
        <v>2603</v>
      </c>
      <c r="O22" s="186">
        <v>2058</v>
      </c>
      <c r="P22" s="185">
        <v>110</v>
      </c>
      <c r="Q22" s="186">
        <v>77</v>
      </c>
      <c r="R22" s="185">
        <f t="shared" si="4"/>
        <v>4848</v>
      </c>
      <c r="S22" s="188">
        <f t="shared" si="5"/>
        <v>0.0004866300697031326</v>
      </c>
      <c r="T22" s="189">
        <v>4401</v>
      </c>
      <c r="U22" s="186">
        <v>4240</v>
      </c>
      <c r="V22" s="185">
        <v>123</v>
      </c>
      <c r="W22" s="186">
        <v>113</v>
      </c>
      <c r="X22" s="185">
        <f t="shared" si="6"/>
        <v>8877</v>
      </c>
      <c r="Y22" s="184">
        <f t="shared" si="7"/>
        <v>-0.4538695505238256</v>
      </c>
    </row>
    <row r="23" spans="1:25" s="239" customFormat="1" ht="19.5" customHeight="1">
      <c r="A23" s="248" t="s">
        <v>60</v>
      </c>
      <c r="B23" s="245">
        <f>SUM(B24:B38)</f>
        <v>117398</v>
      </c>
      <c r="C23" s="244">
        <f>SUM(C24:C38)</f>
        <v>125546</v>
      </c>
      <c r="D23" s="243">
        <f>SUM(D24:D38)</f>
        <v>13</v>
      </c>
      <c r="E23" s="244">
        <f>SUM(E24:E38)</f>
        <v>10</v>
      </c>
      <c r="F23" s="243">
        <f t="shared" si="0"/>
        <v>242967</v>
      </c>
      <c r="G23" s="246">
        <f t="shared" si="1"/>
        <v>0.24853238571327743</v>
      </c>
      <c r="H23" s="245">
        <f>SUM(H24:H38)</f>
        <v>107823</v>
      </c>
      <c r="I23" s="244">
        <f>SUM(I24:I38)</f>
        <v>114909</v>
      </c>
      <c r="J23" s="243">
        <f>SUM(J24:J38)</f>
        <v>183</v>
      </c>
      <c r="K23" s="244">
        <f>SUM(K24:K38)</f>
        <v>135</v>
      </c>
      <c r="L23" s="243">
        <f t="shared" si="2"/>
        <v>223050</v>
      </c>
      <c r="M23" s="247">
        <f t="shared" si="3"/>
        <v>0.0892938802958978</v>
      </c>
      <c r="N23" s="245">
        <f>SUM(N24:N38)</f>
        <v>1334190</v>
      </c>
      <c r="O23" s="244">
        <f>SUM(O24:O38)</f>
        <v>1330083</v>
      </c>
      <c r="P23" s="243">
        <f>SUM(P24:P38)</f>
        <v>1407</v>
      </c>
      <c r="Q23" s="244">
        <f>SUM(Q24:Q38)</f>
        <v>1796</v>
      </c>
      <c r="R23" s="243">
        <f t="shared" si="4"/>
        <v>2667476</v>
      </c>
      <c r="S23" s="246">
        <f t="shared" si="5"/>
        <v>0.2677545445155597</v>
      </c>
      <c r="T23" s="245">
        <f>SUM(T24:T38)</f>
        <v>1293537</v>
      </c>
      <c r="U23" s="244">
        <f>SUM(U24:U38)</f>
        <v>1268930</v>
      </c>
      <c r="V23" s="243">
        <f>SUM(V24:V38)</f>
        <v>1345</v>
      </c>
      <c r="W23" s="244">
        <f>SUM(W24:W38)</f>
        <v>934</v>
      </c>
      <c r="X23" s="243">
        <f t="shared" si="6"/>
        <v>2564746</v>
      </c>
      <c r="Y23" s="240">
        <f t="shared" si="7"/>
        <v>0.04005464868645858</v>
      </c>
    </row>
    <row r="24" spans="1:25" ht="19.5" customHeight="1">
      <c r="A24" s="206" t="s">
        <v>158</v>
      </c>
      <c r="B24" s="203">
        <v>23237</v>
      </c>
      <c r="C24" s="201">
        <v>27432</v>
      </c>
      <c r="D24" s="202">
        <v>0</v>
      </c>
      <c r="E24" s="201">
        <v>0</v>
      </c>
      <c r="F24" s="202">
        <f t="shared" si="0"/>
        <v>50669</v>
      </c>
      <c r="G24" s="204">
        <f t="shared" si="1"/>
        <v>0.051829620696251154</v>
      </c>
      <c r="H24" s="203">
        <v>30404</v>
      </c>
      <c r="I24" s="201">
        <v>32963</v>
      </c>
      <c r="J24" s="202">
        <v>141</v>
      </c>
      <c r="K24" s="201">
        <v>100</v>
      </c>
      <c r="L24" s="202">
        <f t="shared" si="2"/>
        <v>63608</v>
      </c>
      <c r="M24" s="205">
        <f t="shared" si="3"/>
        <v>-0.2034178090806188</v>
      </c>
      <c r="N24" s="203">
        <v>310277</v>
      </c>
      <c r="O24" s="201">
        <v>316630</v>
      </c>
      <c r="P24" s="202">
        <v>960</v>
      </c>
      <c r="Q24" s="201">
        <v>1276</v>
      </c>
      <c r="R24" s="202">
        <f t="shared" si="4"/>
        <v>629143</v>
      </c>
      <c r="S24" s="204">
        <f t="shared" si="5"/>
        <v>0.06315179495528836</v>
      </c>
      <c r="T24" s="203">
        <v>389290</v>
      </c>
      <c r="U24" s="201">
        <v>395077</v>
      </c>
      <c r="V24" s="202">
        <v>717</v>
      </c>
      <c r="W24" s="201">
        <v>362</v>
      </c>
      <c r="X24" s="202">
        <f t="shared" si="6"/>
        <v>785446</v>
      </c>
      <c r="Y24" s="200">
        <f t="shared" si="7"/>
        <v>-0.19899904003585223</v>
      </c>
    </row>
    <row r="25" spans="1:25" ht="19.5" customHeight="1">
      <c r="A25" s="206" t="s">
        <v>289</v>
      </c>
      <c r="B25" s="203">
        <v>24118</v>
      </c>
      <c r="C25" s="201">
        <v>19330</v>
      </c>
      <c r="D25" s="202">
        <v>0</v>
      </c>
      <c r="E25" s="201">
        <v>0</v>
      </c>
      <c r="F25" s="202">
        <f t="shared" si="0"/>
        <v>43448</v>
      </c>
      <c r="G25" s="204">
        <f t="shared" si="1"/>
        <v>0.044443216957325386</v>
      </c>
      <c r="H25" s="203">
        <v>26463</v>
      </c>
      <c r="I25" s="201">
        <v>21442</v>
      </c>
      <c r="J25" s="202"/>
      <c r="K25" s="201"/>
      <c r="L25" s="202">
        <f t="shared" si="2"/>
        <v>47905</v>
      </c>
      <c r="M25" s="205">
        <f t="shared" si="3"/>
        <v>-0.09303830497860344</v>
      </c>
      <c r="N25" s="203">
        <v>280529</v>
      </c>
      <c r="O25" s="201">
        <v>272567</v>
      </c>
      <c r="P25" s="202"/>
      <c r="Q25" s="201"/>
      <c r="R25" s="202">
        <f t="shared" si="4"/>
        <v>553096</v>
      </c>
      <c r="S25" s="204">
        <f t="shared" si="5"/>
        <v>0.055518388001758213</v>
      </c>
      <c r="T25" s="203">
        <v>299722</v>
      </c>
      <c r="U25" s="201">
        <v>282060</v>
      </c>
      <c r="V25" s="202"/>
      <c r="W25" s="201"/>
      <c r="X25" s="202">
        <f t="shared" si="6"/>
        <v>581782</v>
      </c>
      <c r="Y25" s="200">
        <f t="shared" si="7"/>
        <v>-0.04930712878707144</v>
      </c>
    </row>
    <row r="26" spans="1:25" ht="19.5" customHeight="1">
      <c r="A26" s="206" t="s">
        <v>292</v>
      </c>
      <c r="B26" s="203">
        <v>17617</v>
      </c>
      <c r="C26" s="201">
        <v>19171</v>
      </c>
      <c r="D26" s="202">
        <v>0</v>
      </c>
      <c r="E26" s="201">
        <v>0</v>
      </c>
      <c r="F26" s="202">
        <f t="shared" si="0"/>
        <v>36788</v>
      </c>
      <c r="G26" s="204">
        <f t="shared" si="1"/>
        <v>0.03763066344655879</v>
      </c>
      <c r="H26" s="203">
        <v>15641</v>
      </c>
      <c r="I26" s="201">
        <v>16234</v>
      </c>
      <c r="J26" s="202"/>
      <c r="K26" s="201"/>
      <c r="L26" s="202">
        <f t="shared" si="2"/>
        <v>31875</v>
      </c>
      <c r="M26" s="205">
        <f t="shared" si="3"/>
        <v>0.15413333333333323</v>
      </c>
      <c r="N26" s="203">
        <v>210342</v>
      </c>
      <c r="O26" s="201">
        <v>206527</v>
      </c>
      <c r="P26" s="202">
        <v>146</v>
      </c>
      <c r="Q26" s="201">
        <v>148</v>
      </c>
      <c r="R26" s="202">
        <f t="shared" si="4"/>
        <v>417163</v>
      </c>
      <c r="S26" s="204">
        <f t="shared" si="5"/>
        <v>0.04187377470453133</v>
      </c>
      <c r="T26" s="203">
        <v>160128</v>
      </c>
      <c r="U26" s="201">
        <v>152764</v>
      </c>
      <c r="V26" s="202">
        <v>139</v>
      </c>
      <c r="W26" s="201">
        <v>84</v>
      </c>
      <c r="X26" s="202">
        <f t="shared" si="6"/>
        <v>313115</v>
      </c>
      <c r="Y26" s="200">
        <f t="shared" si="7"/>
        <v>0.3322996343196589</v>
      </c>
    </row>
    <row r="27" spans="1:25" ht="19.5" customHeight="1">
      <c r="A27" s="206" t="s">
        <v>294</v>
      </c>
      <c r="B27" s="203">
        <v>15005</v>
      </c>
      <c r="C27" s="201">
        <v>15974</v>
      </c>
      <c r="D27" s="202">
        <v>0</v>
      </c>
      <c r="E27" s="201">
        <v>0</v>
      </c>
      <c r="F27" s="202">
        <f>SUM(B27:E27)</f>
        <v>30979</v>
      </c>
      <c r="G27" s="204">
        <f>F27/$F$9</f>
        <v>0.03168860288439015</v>
      </c>
      <c r="H27" s="203">
        <v>10355</v>
      </c>
      <c r="I27" s="201">
        <v>12250</v>
      </c>
      <c r="J27" s="202"/>
      <c r="K27" s="201"/>
      <c r="L27" s="202">
        <f>SUM(H27:K27)</f>
        <v>22605</v>
      </c>
      <c r="M27" s="205">
        <f>IF(ISERROR(F27/L27-1),"         /0",(F27/L27-1))</f>
        <v>0.3704490157044902</v>
      </c>
      <c r="N27" s="203">
        <v>160875</v>
      </c>
      <c r="O27" s="201">
        <v>156062</v>
      </c>
      <c r="P27" s="202"/>
      <c r="Q27" s="201"/>
      <c r="R27" s="202">
        <f>SUM(N27:Q27)</f>
        <v>316937</v>
      </c>
      <c r="S27" s="204">
        <f>R27/$R$9</f>
        <v>0.03181334042935267</v>
      </c>
      <c r="T27" s="203">
        <v>130016</v>
      </c>
      <c r="U27" s="201">
        <v>122903</v>
      </c>
      <c r="V27" s="202"/>
      <c r="W27" s="201"/>
      <c r="X27" s="202">
        <f>SUM(T27:W27)</f>
        <v>252919</v>
      </c>
      <c r="Y27" s="200">
        <f>IF(ISERROR(R27/X27-1),"         /0",IF(R27/X27&gt;5,"  *  ",(R27/X27-1)))</f>
        <v>0.25311661045631206</v>
      </c>
    </row>
    <row r="28" spans="1:25" ht="19.5" customHeight="1">
      <c r="A28" s="206" t="s">
        <v>298</v>
      </c>
      <c r="B28" s="203">
        <v>9889</v>
      </c>
      <c r="C28" s="201">
        <v>11411</v>
      </c>
      <c r="D28" s="202">
        <v>0</v>
      </c>
      <c r="E28" s="201">
        <v>0</v>
      </c>
      <c r="F28" s="202">
        <f t="shared" si="0"/>
        <v>21300</v>
      </c>
      <c r="G28" s="204">
        <f t="shared" si="1"/>
        <v>0.02178789636326254</v>
      </c>
      <c r="H28" s="203"/>
      <c r="I28" s="201"/>
      <c r="J28" s="202"/>
      <c r="K28" s="201"/>
      <c r="L28" s="202">
        <f t="shared" si="2"/>
        <v>0</v>
      </c>
      <c r="M28" s="205" t="str">
        <f t="shared" si="3"/>
        <v>         /0</v>
      </c>
      <c r="N28" s="203">
        <v>44609</v>
      </c>
      <c r="O28" s="201">
        <v>43612</v>
      </c>
      <c r="P28" s="202"/>
      <c r="Q28" s="201"/>
      <c r="R28" s="202">
        <f t="shared" si="4"/>
        <v>88221</v>
      </c>
      <c r="S28" s="204">
        <f t="shared" si="5"/>
        <v>0.008855402512227734</v>
      </c>
      <c r="T28" s="203">
        <v>65982</v>
      </c>
      <c r="U28" s="201">
        <v>60928</v>
      </c>
      <c r="V28" s="202"/>
      <c r="W28" s="201"/>
      <c r="X28" s="202">
        <f t="shared" si="6"/>
        <v>126910</v>
      </c>
      <c r="Y28" s="200">
        <f t="shared" si="7"/>
        <v>-0.30485383342526196</v>
      </c>
    </row>
    <row r="29" spans="1:25" ht="19.5" customHeight="1">
      <c r="A29" s="206" t="s">
        <v>297</v>
      </c>
      <c r="B29" s="203">
        <v>5390</v>
      </c>
      <c r="C29" s="201">
        <v>6794</v>
      </c>
      <c r="D29" s="202">
        <v>0</v>
      </c>
      <c r="E29" s="201">
        <v>0</v>
      </c>
      <c r="F29" s="202">
        <f aca="true" t="shared" si="8" ref="F29:F34">SUM(B29:E29)</f>
        <v>12184</v>
      </c>
      <c r="G29" s="204">
        <f aca="true" t="shared" si="9" ref="G29:G34">F29/$F$9</f>
        <v>0.01246308588215919</v>
      </c>
      <c r="H29" s="203">
        <v>42</v>
      </c>
      <c r="I29" s="201">
        <v>13</v>
      </c>
      <c r="J29" s="202"/>
      <c r="K29" s="201"/>
      <c r="L29" s="202">
        <f aca="true" t="shared" si="10" ref="L29:L34">SUM(H29:K29)</f>
        <v>55</v>
      </c>
      <c r="M29" s="205">
        <f aca="true" t="shared" si="11" ref="M29:M34">IF(ISERROR(F29/L29-1),"         /0",(F29/L29-1))</f>
        <v>220.52727272727273</v>
      </c>
      <c r="N29" s="203">
        <v>22076</v>
      </c>
      <c r="O29" s="201">
        <v>23527</v>
      </c>
      <c r="P29" s="202"/>
      <c r="Q29" s="201"/>
      <c r="R29" s="202">
        <f aca="true" t="shared" si="12" ref="R29:R34">SUM(N29:Q29)</f>
        <v>45603</v>
      </c>
      <c r="S29" s="204">
        <f aca="true" t="shared" si="13" ref="S29:S34">R29/$R$9</f>
        <v>0.004577514659379529</v>
      </c>
      <c r="T29" s="203">
        <v>10384</v>
      </c>
      <c r="U29" s="201">
        <v>9523</v>
      </c>
      <c r="V29" s="202"/>
      <c r="W29" s="201"/>
      <c r="X29" s="202">
        <f aca="true" t="shared" si="14" ref="X29:X34">SUM(T29:W29)</f>
        <v>19907</v>
      </c>
      <c r="Y29" s="200">
        <f aca="true" t="shared" si="15" ref="Y29:Y34">IF(ISERROR(R29/X29-1),"         /0",IF(R29/X29&gt;5,"  *  ",(R29/X29-1)))</f>
        <v>1.2908022303712263</v>
      </c>
    </row>
    <row r="30" spans="1:25" ht="19.5" customHeight="1">
      <c r="A30" s="206" t="s">
        <v>159</v>
      </c>
      <c r="B30" s="203">
        <v>5316</v>
      </c>
      <c r="C30" s="201">
        <v>5894</v>
      </c>
      <c r="D30" s="202">
        <v>0</v>
      </c>
      <c r="E30" s="201">
        <v>0</v>
      </c>
      <c r="F30" s="202">
        <f t="shared" si="8"/>
        <v>11210</v>
      </c>
      <c r="G30" s="204">
        <f t="shared" si="9"/>
        <v>0.01146677550385789</v>
      </c>
      <c r="H30" s="203">
        <v>9875</v>
      </c>
      <c r="I30" s="201">
        <v>13015</v>
      </c>
      <c r="J30" s="202"/>
      <c r="K30" s="201"/>
      <c r="L30" s="202">
        <f t="shared" si="10"/>
        <v>22890</v>
      </c>
      <c r="M30" s="205">
        <f t="shared" si="11"/>
        <v>-0.5102664919178681</v>
      </c>
      <c r="N30" s="203">
        <v>127528</v>
      </c>
      <c r="O30" s="201">
        <v>122161</v>
      </c>
      <c r="P30" s="202">
        <v>128</v>
      </c>
      <c r="Q30" s="201">
        <v>129</v>
      </c>
      <c r="R30" s="202">
        <f t="shared" si="12"/>
        <v>249946</v>
      </c>
      <c r="S30" s="204">
        <f t="shared" si="13"/>
        <v>0.02508895202186864</v>
      </c>
      <c r="T30" s="203">
        <v>63934</v>
      </c>
      <c r="U30" s="201">
        <v>68160</v>
      </c>
      <c r="V30" s="202">
        <v>89</v>
      </c>
      <c r="W30" s="201">
        <v>85</v>
      </c>
      <c r="X30" s="202">
        <f t="shared" si="14"/>
        <v>132268</v>
      </c>
      <c r="Y30" s="200">
        <f t="shared" si="15"/>
        <v>0.8896936522817311</v>
      </c>
    </row>
    <row r="31" spans="1:25" ht="19.5" customHeight="1">
      <c r="A31" s="206" t="s">
        <v>306</v>
      </c>
      <c r="B31" s="203">
        <v>3857</v>
      </c>
      <c r="C31" s="201">
        <v>4961</v>
      </c>
      <c r="D31" s="202">
        <v>0</v>
      </c>
      <c r="E31" s="201">
        <v>0</v>
      </c>
      <c r="F31" s="202">
        <f t="shared" si="8"/>
        <v>8818</v>
      </c>
      <c r="G31" s="204">
        <f t="shared" si="9"/>
        <v>0.00901998451320418</v>
      </c>
      <c r="H31" s="203">
        <v>2432</v>
      </c>
      <c r="I31" s="201">
        <v>3618</v>
      </c>
      <c r="J31" s="202"/>
      <c r="K31" s="201"/>
      <c r="L31" s="202">
        <f t="shared" si="10"/>
        <v>6050</v>
      </c>
      <c r="M31" s="205">
        <f t="shared" si="11"/>
        <v>0.45752066115702483</v>
      </c>
      <c r="N31" s="203">
        <v>44887</v>
      </c>
      <c r="O31" s="201">
        <v>52003</v>
      </c>
      <c r="P31" s="202">
        <v>0</v>
      </c>
      <c r="Q31" s="201">
        <v>83</v>
      </c>
      <c r="R31" s="202">
        <f t="shared" si="12"/>
        <v>96973</v>
      </c>
      <c r="S31" s="204">
        <f t="shared" si="13"/>
        <v>0.009733906301427779</v>
      </c>
      <c r="T31" s="203">
        <v>22570</v>
      </c>
      <c r="U31" s="201">
        <v>24454</v>
      </c>
      <c r="V31" s="202">
        <v>137</v>
      </c>
      <c r="W31" s="201">
        <v>126</v>
      </c>
      <c r="X31" s="202">
        <f t="shared" si="14"/>
        <v>47287</v>
      </c>
      <c r="Y31" s="200">
        <f t="shared" si="15"/>
        <v>1.050732759532218</v>
      </c>
    </row>
    <row r="32" spans="1:25" ht="19.5" customHeight="1">
      <c r="A32" s="206" t="s">
        <v>307</v>
      </c>
      <c r="B32" s="203">
        <v>3283</v>
      </c>
      <c r="C32" s="201">
        <v>4506</v>
      </c>
      <c r="D32" s="202">
        <v>0</v>
      </c>
      <c r="E32" s="201">
        <v>0</v>
      </c>
      <c r="F32" s="202">
        <f t="shared" si="8"/>
        <v>7789</v>
      </c>
      <c r="G32" s="204">
        <f t="shared" si="9"/>
        <v>0.007967414308612766</v>
      </c>
      <c r="H32" s="203">
        <v>3235</v>
      </c>
      <c r="I32" s="201">
        <v>4453</v>
      </c>
      <c r="J32" s="202"/>
      <c r="K32" s="201"/>
      <c r="L32" s="202">
        <f t="shared" si="10"/>
        <v>7688</v>
      </c>
      <c r="M32" s="205">
        <f t="shared" si="11"/>
        <v>0.013137356919875165</v>
      </c>
      <c r="N32" s="203">
        <v>41513</v>
      </c>
      <c r="O32" s="201">
        <v>42157</v>
      </c>
      <c r="P32" s="202"/>
      <c r="Q32" s="201"/>
      <c r="R32" s="202">
        <f t="shared" si="12"/>
        <v>83670</v>
      </c>
      <c r="S32" s="204">
        <f t="shared" si="13"/>
        <v>0.008398584556943296</v>
      </c>
      <c r="T32" s="203">
        <v>45322</v>
      </c>
      <c r="U32" s="201">
        <v>45880</v>
      </c>
      <c r="V32" s="202"/>
      <c r="W32" s="201"/>
      <c r="X32" s="202">
        <f t="shared" si="14"/>
        <v>91202</v>
      </c>
      <c r="Y32" s="200">
        <f t="shared" si="15"/>
        <v>-0.08258590820376743</v>
      </c>
    </row>
    <row r="33" spans="1:25" ht="19.5" customHeight="1">
      <c r="A33" s="206" t="s">
        <v>160</v>
      </c>
      <c r="B33" s="203">
        <v>3570</v>
      </c>
      <c r="C33" s="201">
        <v>3189</v>
      </c>
      <c r="D33" s="202">
        <v>0</v>
      </c>
      <c r="E33" s="201">
        <v>0</v>
      </c>
      <c r="F33" s="202">
        <f t="shared" si="8"/>
        <v>6759</v>
      </c>
      <c r="G33" s="204">
        <f t="shared" si="9"/>
        <v>0.006913821198088803</v>
      </c>
      <c r="H33" s="203"/>
      <c r="I33" s="201"/>
      <c r="J33" s="202"/>
      <c r="K33" s="201"/>
      <c r="L33" s="202">
        <f t="shared" si="10"/>
        <v>0</v>
      </c>
      <c r="M33" s="205" t="str">
        <f t="shared" si="11"/>
        <v>         /0</v>
      </c>
      <c r="N33" s="203">
        <v>3570</v>
      </c>
      <c r="O33" s="201">
        <v>3189</v>
      </c>
      <c r="P33" s="202"/>
      <c r="Q33" s="201"/>
      <c r="R33" s="202">
        <f t="shared" si="12"/>
        <v>6759</v>
      </c>
      <c r="S33" s="204">
        <f t="shared" si="13"/>
        <v>0.000678451452376954</v>
      </c>
      <c r="T33" s="203"/>
      <c r="U33" s="201"/>
      <c r="V33" s="202"/>
      <c r="W33" s="201"/>
      <c r="X33" s="202">
        <f t="shared" si="14"/>
        <v>0</v>
      </c>
      <c r="Y33" s="200" t="str">
        <f t="shared" si="15"/>
        <v>         /0</v>
      </c>
    </row>
    <row r="34" spans="1:25" ht="19.5" customHeight="1">
      <c r="A34" s="206" t="s">
        <v>309</v>
      </c>
      <c r="B34" s="203">
        <v>2547</v>
      </c>
      <c r="C34" s="201">
        <v>2775</v>
      </c>
      <c r="D34" s="202">
        <v>0</v>
      </c>
      <c r="E34" s="201">
        <v>0</v>
      </c>
      <c r="F34" s="202">
        <f t="shared" si="8"/>
        <v>5322</v>
      </c>
      <c r="G34" s="204">
        <f t="shared" si="9"/>
        <v>0.005443905373017992</v>
      </c>
      <c r="H34" s="203">
        <v>2819</v>
      </c>
      <c r="I34" s="201">
        <v>2950</v>
      </c>
      <c r="J34" s="202"/>
      <c r="K34" s="201"/>
      <c r="L34" s="202">
        <f t="shared" si="10"/>
        <v>5769</v>
      </c>
      <c r="M34" s="205">
        <f t="shared" si="11"/>
        <v>-0.0774830993239729</v>
      </c>
      <c r="N34" s="203">
        <v>31149</v>
      </c>
      <c r="O34" s="201">
        <v>30446</v>
      </c>
      <c r="P34" s="202"/>
      <c r="Q34" s="201"/>
      <c r="R34" s="202">
        <f t="shared" si="12"/>
        <v>61595</v>
      </c>
      <c r="S34" s="204">
        <f t="shared" si="13"/>
        <v>0.006182751473466265</v>
      </c>
      <c r="T34" s="203">
        <v>34257</v>
      </c>
      <c r="U34" s="201">
        <v>32357</v>
      </c>
      <c r="V34" s="202"/>
      <c r="W34" s="201"/>
      <c r="X34" s="202">
        <f t="shared" si="14"/>
        <v>66614</v>
      </c>
      <c r="Y34" s="200">
        <f t="shared" si="15"/>
        <v>-0.0753445221725163</v>
      </c>
    </row>
    <row r="35" spans="1:25" ht="19.5" customHeight="1">
      <c r="A35" s="206" t="s">
        <v>164</v>
      </c>
      <c r="B35" s="203">
        <v>2647</v>
      </c>
      <c r="C35" s="201">
        <v>2172</v>
      </c>
      <c r="D35" s="202">
        <v>0</v>
      </c>
      <c r="E35" s="201">
        <v>0</v>
      </c>
      <c r="F35" s="202">
        <f t="shared" si="0"/>
        <v>4819</v>
      </c>
      <c r="G35" s="204">
        <f t="shared" si="1"/>
        <v>0.004929383688946581</v>
      </c>
      <c r="H35" s="203">
        <v>5516</v>
      </c>
      <c r="I35" s="201">
        <v>5970</v>
      </c>
      <c r="J35" s="202"/>
      <c r="K35" s="201"/>
      <c r="L35" s="202">
        <f t="shared" si="2"/>
        <v>11486</v>
      </c>
      <c r="M35" s="205">
        <f t="shared" si="3"/>
        <v>-0.58044576005572</v>
      </c>
      <c r="N35" s="203">
        <v>42803</v>
      </c>
      <c r="O35" s="201">
        <v>36201</v>
      </c>
      <c r="P35" s="202"/>
      <c r="Q35" s="201"/>
      <c r="R35" s="202">
        <f t="shared" si="4"/>
        <v>79004</v>
      </c>
      <c r="S35" s="204">
        <f t="shared" si="5"/>
        <v>0.007930223190351957</v>
      </c>
      <c r="T35" s="203">
        <v>57907</v>
      </c>
      <c r="U35" s="201">
        <v>50107</v>
      </c>
      <c r="V35" s="202"/>
      <c r="W35" s="201"/>
      <c r="X35" s="202">
        <f t="shared" si="6"/>
        <v>108014</v>
      </c>
      <c r="Y35" s="200">
        <f t="shared" si="7"/>
        <v>-0.26857629566537666</v>
      </c>
    </row>
    <row r="36" spans="1:25" ht="19.5" customHeight="1">
      <c r="A36" s="206" t="s">
        <v>302</v>
      </c>
      <c r="B36" s="203">
        <v>719</v>
      </c>
      <c r="C36" s="201">
        <v>1591</v>
      </c>
      <c r="D36" s="202">
        <v>0</v>
      </c>
      <c r="E36" s="201">
        <v>0</v>
      </c>
      <c r="F36" s="202">
        <f t="shared" si="0"/>
        <v>2310</v>
      </c>
      <c r="G36" s="204">
        <f t="shared" si="1"/>
        <v>0.0023629127041848103</v>
      </c>
      <c r="H36" s="203">
        <v>931</v>
      </c>
      <c r="I36" s="201">
        <v>1944</v>
      </c>
      <c r="J36" s="202"/>
      <c r="K36" s="201"/>
      <c r="L36" s="202">
        <f t="shared" si="2"/>
        <v>2875</v>
      </c>
      <c r="M36" s="205">
        <f t="shared" si="3"/>
        <v>-0.1965217391304348</v>
      </c>
      <c r="N36" s="203">
        <v>11629</v>
      </c>
      <c r="O36" s="201">
        <v>24043</v>
      </c>
      <c r="P36" s="202"/>
      <c r="Q36" s="201"/>
      <c r="R36" s="202">
        <f t="shared" si="4"/>
        <v>35672</v>
      </c>
      <c r="S36" s="204">
        <f t="shared" si="5"/>
        <v>0.0035806658099113335</v>
      </c>
      <c r="T36" s="203">
        <v>12568</v>
      </c>
      <c r="U36" s="201">
        <v>24563</v>
      </c>
      <c r="V36" s="202"/>
      <c r="W36" s="201"/>
      <c r="X36" s="202">
        <f t="shared" si="6"/>
        <v>37131</v>
      </c>
      <c r="Y36" s="200">
        <f t="shared" si="7"/>
        <v>-0.03929331286526083</v>
      </c>
    </row>
    <row r="37" spans="1:25" ht="19.5" customHeight="1">
      <c r="A37" s="206" t="s">
        <v>314</v>
      </c>
      <c r="B37" s="203">
        <v>165</v>
      </c>
      <c r="C37" s="201">
        <v>331</v>
      </c>
      <c r="D37" s="202">
        <v>0</v>
      </c>
      <c r="E37" s="201">
        <v>0</v>
      </c>
      <c r="F37" s="202">
        <f t="shared" si="0"/>
        <v>496</v>
      </c>
      <c r="G37" s="204">
        <f t="shared" si="1"/>
        <v>0.0005073613425435784</v>
      </c>
      <c r="H37" s="203"/>
      <c r="I37" s="201"/>
      <c r="J37" s="202"/>
      <c r="K37" s="201"/>
      <c r="L37" s="202">
        <f t="shared" si="2"/>
        <v>0</v>
      </c>
      <c r="M37" s="205" t="str">
        <f t="shared" si="3"/>
        <v>         /0</v>
      </c>
      <c r="N37" s="203">
        <v>534</v>
      </c>
      <c r="O37" s="201">
        <v>785</v>
      </c>
      <c r="P37" s="202">
        <v>0</v>
      </c>
      <c r="Q37" s="201"/>
      <c r="R37" s="202">
        <f t="shared" si="4"/>
        <v>1319</v>
      </c>
      <c r="S37" s="204">
        <f t="shared" si="5"/>
        <v>0.00013239790881568314</v>
      </c>
      <c r="T37" s="203"/>
      <c r="U37" s="201"/>
      <c r="V37" s="202"/>
      <c r="W37" s="201"/>
      <c r="X37" s="202">
        <f t="shared" si="6"/>
        <v>0</v>
      </c>
      <c r="Y37" s="200" t="str">
        <f t="shared" si="7"/>
        <v>         /0</v>
      </c>
    </row>
    <row r="38" spans="1:25" ht="19.5" customHeight="1" thickBot="1">
      <c r="A38" s="206" t="s">
        <v>177</v>
      </c>
      <c r="B38" s="203">
        <v>38</v>
      </c>
      <c r="C38" s="201">
        <v>15</v>
      </c>
      <c r="D38" s="202">
        <v>13</v>
      </c>
      <c r="E38" s="201">
        <v>10</v>
      </c>
      <c r="F38" s="202">
        <f t="shared" si="0"/>
        <v>76</v>
      </c>
      <c r="G38" s="204">
        <f t="shared" si="1"/>
        <v>7.774085087361282E-05</v>
      </c>
      <c r="H38" s="203">
        <v>110</v>
      </c>
      <c r="I38" s="201">
        <v>57</v>
      </c>
      <c r="J38" s="202">
        <v>42</v>
      </c>
      <c r="K38" s="201">
        <v>35</v>
      </c>
      <c r="L38" s="202">
        <f t="shared" si="2"/>
        <v>244</v>
      </c>
      <c r="M38" s="205" t="s">
        <v>50</v>
      </c>
      <c r="N38" s="203">
        <v>1869</v>
      </c>
      <c r="O38" s="201">
        <v>173</v>
      </c>
      <c r="P38" s="202">
        <v>173</v>
      </c>
      <c r="Q38" s="201">
        <v>160</v>
      </c>
      <c r="R38" s="202">
        <f t="shared" si="4"/>
        <v>2375</v>
      </c>
      <c r="S38" s="204">
        <f t="shared" si="5"/>
        <v>0.00023839653785992984</v>
      </c>
      <c r="T38" s="203">
        <v>1457</v>
      </c>
      <c r="U38" s="201">
        <v>154</v>
      </c>
      <c r="V38" s="202">
        <v>263</v>
      </c>
      <c r="W38" s="201">
        <v>277</v>
      </c>
      <c r="X38" s="202">
        <f t="shared" si="6"/>
        <v>2151</v>
      </c>
      <c r="Y38" s="200">
        <f t="shared" si="7"/>
        <v>0.10413761041376102</v>
      </c>
    </row>
    <row r="39" spans="1:25" s="239" customFormat="1" ht="19.5" customHeight="1">
      <c r="A39" s="248" t="s">
        <v>59</v>
      </c>
      <c r="B39" s="245">
        <f>SUM(B40:B47)</f>
        <v>48817</v>
      </c>
      <c r="C39" s="244">
        <f>SUM(C40:C47)</f>
        <v>54413</v>
      </c>
      <c r="D39" s="243">
        <f>SUM(D40:D47)</f>
        <v>0</v>
      </c>
      <c r="E39" s="244">
        <f>SUM(E40:E47)</f>
        <v>0</v>
      </c>
      <c r="F39" s="243">
        <f t="shared" si="0"/>
        <v>103230</v>
      </c>
      <c r="G39" s="246">
        <f t="shared" si="1"/>
        <v>0.10559457941688224</v>
      </c>
      <c r="H39" s="245">
        <f>SUM(H40:H47)</f>
        <v>40422</v>
      </c>
      <c r="I39" s="244">
        <f>SUM(I40:I47)</f>
        <v>46917</v>
      </c>
      <c r="J39" s="243">
        <f>SUM(J40:J47)</f>
        <v>20</v>
      </c>
      <c r="K39" s="244">
        <f>SUM(K40:K47)</f>
        <v>3</v>
      </c>
      <c r="L39" s="243">
        <f t="shared" si="2"/>
        <v>87362</v>
      </c>
      <c r="M39" s="247">
        <f t="shared" si="3"/>
        <v>0.1816350358279344</v>
      </c>
      <c r="N39" s="245">
        <f>SUM(N40:N47)</f>
        <v>584372</v>
      </c>
      <c r="O39" s="244">
        <f>SUM(O40:O47)</f>
        <v>563642</v>
      </c>
      <c r="P39" s="243">
        <f>SUM(P40:P47)</f>
        <v>114</v>
      </c>
      <c r="Q39" s="244">
        <f>SUM(Q40:Q47)</f>
        <v>5</v>
      </c>
      <c r="R39" s="243">
        <f t="shared" si="4"/>
        <v>1148133</v>
      </c>
      <c r="S39" s="246">
        <f t="shared" si="5"/>
        <v>0.11524670829588834</v>
      </c>
      <c r="T39" s="245">
        <f>SUM(T40:T47)</f>
        <v>534749</v>
      </c>
      <c r="U39" s="244">
        <f>SUM(U40:U47)</f>
        <v>526345</v>
      </c>
      <c r="V39" s="243">
        <f>SUM(V40:V47)</f>
        <v>219</v>
      </c>
      <c r="W39" s="244">
        <f>SUM(W40:W47)</f>
        <v>71</v>
      </c>
      <c r="X39" s="243">
        <f t="shared" si="6"/>
        <v>1061384</v>
      </c>
      <c r="Y39" s="240">
        <f t="shared" si="7"/>
        <v>0.08173196505694458</v>
      </c>
    </row>
    <row r="40" spans="1:25" ht="19.5" customHeight="1">
      <c r="A40" s="206" t="s">
        <v>158</v>
      </c>
      <c r="B40" s="203">
        <v>23321</v>
      </c>
      <c r="C40" s="201">
        <v>27260</v>
      </c>
      <c r="D40" s="202">
        <v>0</v>
      </c>
      <c r="E40" s="201">
        <v>0</v>
      </c>
      <c r="F40" s="202">
        <f t="shared" si="0"/>
        <v>50581</v>
      </c>
      <c r="G40" s="204">
        <f t="shared" si="1"/>
        <v>0.05173960497418697</v>
      </c>
      <c r="H40" s="203">
        <v>17280</v>
      </c>
      <c r="I40" s="201">
        <v>21109</v>
      </c>
      <c r="J40" s="202">
        <v>20</v>
      </c>
      <c r="K40" s="201"/>
      <c r="L40" s="202">
        <f t="shared" si="2"/>
        <v>38409</v>
      </c>
      <c r="M40" s="205">
        <f t="shared" si="3"/>
        <v>0.31690489208258477</v>
      </c>
      <c r="N40" s="203">
        <v>261068</v>
      </c>
      <c r="O40" s="201">
        <v>268007</v>
      </c>
      <c r="P40" s="202">
        <v>110</v>
      </c>
      <c r="Q40" s="201">
        <v>0</v>
      </c>
      <c r="R40" s="202">
        <f t="shared" si="4"/>
        <v>529185</v>
      </c>
      <c r="S40" s="204">
        <f t="shared" si="5"/>
        <v>0.05311826184732925</v>
      </c>
      <c r="T40" s="203">
        <v>236214</v>
      </c>
      <c r="U40" s="201">
        <v>252377</v>
      </c>
      <c r="V40" s="202">
        <v>205</v>
      </c>
      <c r="W40" s="201">
        <v>54</v>
      </c>
      <c r="X40" s="185">
        <f t="shared" si="6"/>
        <v>488850</v>
      </c>
      <c r="Y40" s="200">
        <f t="shared" si="7"/>
        <v>0.08250997238416691</v>
      </c>
    </row>
    <row r="41" spans="1:25" ht="19.5" customHeight="1">
      <c r="A41" s="206" t="s">
        <v>299</v>
      </c>
      <c r="B41" s="203">
        <v>8607</v>
      </c>
      <c r="C41" s="201">
        <v>9561</v>
      </c>
      <c r="D41" s="202">
        <v>0</v>
      </c>
      <c r="E41" s="201">
        <v>0</v>
      </c>
      <c r="F41" s="202">
        <f t="shared" si="0"/>
        <v>18168</v>
      </c>
      <c r="G41" s="204">
        <f t="shared" si="1"/>
        <v>0.01858415498252365</v>
      </c>
      <c r="H41" s="203">
        <v>8214</v>
      </c>
      <c r="I41" s="201">
        <v>9577</v>
      </c>
      <c r="J41" s="202"/>
      <c r="K41" s="201"/>
      <c r="L41" s="202">
        <f t="shared" si="2"/>
        <v>17791</v>
      </c>
      <c r="M41" s="205">
        <f t="shared" si="3"/>
        <v>0.021190489573379878</v>
      </c>
      <c r="N41" s="203">
        <v>108663</v>
      </c>
      <c r="O41" s="201">
        <v>106490</v>
      </c>
      <c r="P41" s="202"/>
      <c r="Q41" s="201"/>
      <c r="R41" s="202">
        <f t="shared" si="4"/>
        <v>215153</v>
      </c>
      <c r="S41" s="204">
        <f t="shared" si="5"/>
        <v>0.021596518025337887</v>
      </c>
      <c r="T41" s="203">
        <v>104275</v>
      </c>
      <c r="U41" s="201">
        <v>104239</v>
      </c>
      <c r="V41" s="202"/>
      <c r="W41" s="201"/>
      <c r="X41" s="185">
        <f t="shared" si="6"/>
        <v>208514</v>
      </c>
      <c r="Y41" s="200">
        <f t="shared" si="7"/>
        <v>0.03183958870867176</v>
      </c>
    </row>
    <row r="42" spans="1:25" ht="19.5" customHeight="1">
      <c r="A42" s="206" t="s">
        <v>301</v>
      </c>
      <c r="B42" s="203">
        <v>7127</v>
      </c>
      <c r="C42" s="201">
        <v>8048</v>
      </c>
      <c r="D42" s="202">
        <v>0</v>
      </c>
      <c r="E42" s="201">
        <v>0</v>
      </c>
      <c r="F42" s="202">
        <f aca="true" t="shared" si="16" ref="F42:F49">SUM(B42:E42)</f>
        <v>15175</v>
      </c>
      <c r="G42" s="204">
        <f aca="true" t="shared" si="17" ref="G42:G49">F42/$F$9</f>
        <v>0.015522597526408874</v>
      </c>
      <c r="H42" s="203">
        <v>7437</v>
      </c>
      <c r="I42" s="201">
        <v>8157</v>
      </c>
      <c r="J42" s="202"/>
      <c r="K42" s="201"/>
      <c r="L42" s="202">
        <f aca="true" t="shared" si="18" ref="L42:L49">SUM(H42:K42)</f>
        <v>15594</v>
      </c>
      <c r="M42" s="205">
        <f aca="true" t="shared" si="19" ref="M42:M49">IF(ISERROR(F42/L42-1),"         /0",(F42/L42-1))</f>
        <v>-0.02686930870847759</v>
      </c>
      <c r="N42" s="203">
        <v>82964</v>
      </c>
      <c r="O42" s="201">
        <v>82807</v>
      </c>
      <c r="P42" s="202"/>
      <c r="Q42" s="201"/>
      <c r="R42" s="202">
        <f aca="true" t="shared" si="20" ref="R42:R49">SUM(N42:Q42)</f>
        <v>165771</v>
      </c>
      <c r="S42" s="204">
        <f aca="true" t="shared" si="21" ref="S42:S49">R42/$R$9</f>
        <v>0.016639676832664603</v>
      </c>
      <c r="T42" s="203">
        <v>83920</v>
      </c>
      <c r="U42" s="201">
        <v>81817</v>
      </c>
      <c r="V42" s="202"/>
      <c r="W42" s="201"/>
      <c r="X42" s="185">
        <f aca="true" t="shared" si="22" ref="X42:X49">SUM(T42:W42)</f>
        <v>165737</v>
      </c>
      <c r="Y42" s="200">
        <f aca="true" t="shared" si="23" ref="Y42:Y49">IF(ISERROR(R42/X42-1),"         /0",IF(R42/X42&gt;5,"  *  ",(R42/X42-1)))</f>
        <v>0.0002051442948767246</v>
      </c>
    </row>
    <row r="43" spans="1:25" ht="19.5" customHeight="1">
      <c r="A43" s="206" t="s">
        <v>303</v>
      </c>
      <c r="B43" s="203">
        <v>6138</v>
      </c>
      <c r="C43" s="201">
        <v>7040</v>
      </c>
      <c r="D43" s="202">
        <v>0</v>
      </c>
      <c r="E43" s="201">
        <v>0</v>
      </c>
      <c r="F43" s="202">
        <f t="shared" si="16"/>
        <v>13178</v>
      </c>
      <c r="G43" s="204">
        <f t="shared" si="17"/>
        <v>0.013479854379111443</v>
      </c>
      <c r="H43" s="203">
        <v>6085</v>
      </c>
      <c r="I43" s="201">
        <v>8074</v>
      </c>
      <c r="J43" s="202"/>
      <c r="K43" s="201"/>
      <c r="L43" s="202">
        <f t="shared" si="18"/>
        <v>14159</v>
      </c>
      <c r="M43" s="205">
        <f t="shared" si="19"/>
        <v>-0.06928455399392608</v>
      </c>
      <c r="N43" s="203">
        <v>93793</v>
      </c>
      <c r="O43" s="201">
        <v>91810</v>
      </c>
      <c r="P43" s="202"/>
      <c r="Q43" s="201"/>
      <c r="R43" s="202">
        <f t="shared" si="20"/>
        <v>185603</v>
      </c>
      <c r="S43" s="204">
        <f t="shared" si="21"/>
        <v>0.018630363206912234</v>
      </c>
      <c r="T43" s="203">
        <v>91879</v>
      </c>
      <c r="U43" s="201">
        <v>87912</v>
      </c>
      <c r="V43" s="202"/>
      <c r="W43" s="201"/>
      <c r="X43" s="185">
        <f t="shared" si="22"/>
        <v>179791</v>
      </c>
      <c r="Y43" s="200">
        <f t="shared" si="23"/>
        <v>0.03232642345834891</v>
      </c>
    </row>
    <row r="44" spans="1:25" ht="19.5" customHeight="1">
      <c r="A44" s="206" t="s">
        <v>311</v>
      </c>
      <c r="B44" s="203">
        <v>1487</v>
      </c>
      <c r="C44" s="201">
        <v>2504</v>
      </c>
      <c r="D44" s="202">
        <v>0</v>
      </c>
      <c r="E44" s="201">
        <v>0</v>
      </c>
      <c r="F44" s="202">
        <f t="shared" si="16"/>
        <v>3991</v>
      </c>
      <c r="G44" s="204">
        <f t="shared" si="17"/>
        <v>0.00408241757679722</v>
      </c>
      <c r="H44" s="203"/>
      <c r="I44" s="201"/>
      <c r="J44" s="202"/>
      <c r="K44" s="201"/>
      <c r="L44" s="202">
        <f t="shared" si="18"/>
        <v>0</v>
      </c>
      <c r="M44" s="205" t="str">
        <f t="shared" si="19"/>
        <v>         /0</v>
      </c>
      <c r="N44" s="203">
        <v>11022</v>
      </c>
      <c r="O44" s="201">
        <v>14528</v>
      </c>
      <c r="P44" s="202"/>
      <c r="Q44" s="201"/>
      <c r="R44" s="202">
        <f t="shared" si="20"/>
        <v>25550</v>
      </c>
      <c r="S44" s="204">
        <f t="shared" si="21"/>
        <v>0.0025646448599247187</v>
      </c>
      <c r="T44" s="203"/>
      <c r="U44" s="201"/>
      <c r="V44" s="202"/>
      <c r="W44" s="201"/>
      <c r="X44" s="185">
        <f t="shared" si="22"/>
        <v>0</v>
      </c>
      <c r="Y44" s="200" t="str">
        <f t="shared" si="23"/>
        <v>         /0</v>
      </c>
    </row>
    <row r="45" spans="1:25" ht="19.5" customHeight="1">
      <c r="A45" s="206" t="s">
        <v>290</v>
      </c>
      <c r="B45" s="203">
        <v>924</v>
      </c>
      <c r="C45" s="201">
        <v>0</v>
      </c>
      <c r="D45" s="202">
        <v>0</v>
      </c>
      <c r="E45" s="201">
        <v>0</v>
      </c>
      <c r="F45" s="202">
        <f t="shared" si="16"/>
        <v>924</v>
      </c>
      <c r="G45" s="204">
        <f t="shared" si="17"/>
        <v>0.0009451650816739242</v>
      </c>
      <c r="H45" s="203">
        <v>772</v>
      </c>
      <c r="I45" s="201"/>
      <c r="J45" s="202"/>
      <c r="K45" s="201"/>
      <c r="L45" s="202">
        <f t="shared" si="18"/>
        <v>772</v>
      </c>
      <c r="M45" s="205">
        <f t="shared" si="19"/>
        <v>0.1968911917098446</v>
      </c>
      <c r="N45" s="203">
        <v>10424</v>
      </c>
      <c r="O45" s="201"/>
      <c r="P45" s="202"/>
      <c r="Q45" s="201"/>
      <c r="R45" s="202">
        <f t="shared" si="20"/>
        <v>10424</v>
      </c>
      <c r="S45" s="204">
        <f t="shared" si="21"/>
        <v>0.0010463349518534352</v>
      </c>
      <c r="T45" s="203">
        <v>9419</v>
      </c>
      <c r="U45" s="201"/>
      <c r="V45" s="202"/>
      <c r="W45" s="201"/>
      <c r="X45" s="185">
        <f t="shared" si="22"/>
        <v>9419</v>
      </c>
      <c r="Y45" s="200">
        <f t="shared" si="23"/>
        <v>0.10669922497080364</v>
      </c>
    </row>
    <row r="46" spans="1:25" ht="19.5" customHeight="1">
      <c r="A46" s="206" t="s">
        <v>300</v>
      </c>
      <c r="B46" s="203">
        <v>901</v>
      </c>
      <c r="C46" s="201">
        <v>0</v>
      </c>
      <c r="D46" s="202">
        <v>0</v>
      </c>
      <c r="E46" s="201">
        <v>0</v>
      </c>
      <c r="F46" s="202">
        <f t="shared" si="16"/>
        <v>901</v>
      </c>
      <c r="G46" s="204">
        <f t="shared" si="17"/>
        <v>0.0009216382452253308</v>
      </c>
      <c r="H46" s="203">
        <v>308</v>
      </c>
      <c r="I46" s="201"/>
      <c r="J46" s="202"/>
      <c r="K46" s="201"/>
      <c r="L46" s="202">
        <f t="shared" si="18"/>
        <v>308</v>
      </c>
      <c r="M46" s="205">
        <f t="shared" si="19"/>
        <v>1.925324675324675</v>
      </c>
      <c r="N46" s="203">
        <v>11404</v>
      </c>
      <c r="O46" s="201"/>
      <c r="P46" s="202"/>
      <c r="Q46" s="201"/>
      <c r="R46" s="202">
        <f t="shared" si="20"/>
        <v>11404</v>
      </c>
      <c r="S46" s="204">
        <f t="shared" si="21"/>
        <v>0.0011447048916861642</v>
      </c>
      <c r="T46" s="203">
        <v>4523</v>
      </c>
      <c r="U46" s="201"/>
      <c r="V46" s="202"/>
      <c r="W46" s="201"/>
      <c r="X46" s="185">
        <f t="shared" si="22"/>
        <v>4523</v>
      </c>
      <c r="Y46" s="200">
        <f t="shared" si="23"/>
        <v>1.5213353968604908</v>
      </c>
    </row>
    <row r="47" spans="1:25" ht="19.5" customHeight="1" thickBot="1">
      <c r="A47" s="206" t="s">
        <v>177</v>
      </c>
      <c r="B47" s="203">
        <v>312</v>
      </c>
      <c r="C47" s="201">
        <v>0</v>
      </c>
      <c r="D47" s="202">
        <v>0</v>
      </c>
      <c r="E47" s="201">
        <v>0</v>
      </c>
      <c r="F47" s="202">
        <f t="shared" si="16"/>
        <v>312</v>
      </c>
      <c r="G47" s="204">
        <f t="shared" si="17"/>
        <v>0.00031914665095483157</v>
      </c>
      <c r="H47" s="203">
        <v>326</v>
      </c>
      <c r="I47" s="201">
        <v>0</v>
      </c>
      <c r="J47" s="202"/>
      <c r="K47" s="201">
        <v>3</v>
      </c>
      <c r="L47" s="202">
        <f t="shared" si="18"/>
        <v>329</v>
      </c>
      <c r="M47" s="205">
        <f t="shared" si="19"/>
        <v>-0.05167173252279633</v>
      </c>
      <c r="N47" s="203">
        <v>5034</v>
      </c>
      <c r="O47" s="201">
        <v>0</v>
      </c>
      <c r="P47" s="202">
        <v>4</v>
      </c>
      <c r="Q47" s="201">
        <v>5</v>
      </c>
      <c r="R47" s="202">
        <f t="shared" si="20"/>
        <v>5043</v>
      </c>
      <c r="S47" s="204">
        <f t="shared" si="21"/>
        <v>0.0005062036801800531</v>
      </c>
      <c r="T47" s="203">
        <v>4519</v>
      </c>
      <c r="U47" s="201">
        <v>0</v>
      </c>
      <c r="V47" s="202">
        <v>14</v>
      </c>
      <c r="W47" s="201">
        <v>17</v>
      </c>
      <c r="X47" s="185">
        <f t="shared" si="22"/>
        <v>4550</v>
      </c>
      <c r="Y47" s="200">
        <f t="shared" si="23"/>
        <v>0.10835164835164846</v>
      </c>
    </row>
    <row r="48" spans="1:25" s="239" customFormat="1" ht="19.5" customHeight="1">
      <c r="A48" s="248" t="s">
        <v>58</v>
      </c>
      <c r="B48" s="245">
        <f>SUM(B49:B60)</f>
        <v>128797</v>
      </c>
      <c r="C48" s="244">
        <f>SUM(C49:C60)</f>
        <v>146887</v>
      </c>
      <c r="D48" s="243">
        <f>SUM(D49:D60)</f>
        <v>5699</v>
      </c>
      <c r="E48" s="244">
        <f>SUM(E49:E60)</f>
        <v>5505</v>
      </c>
      <c r="F48" s="243">
        <f t="shared" si="16"/>
        <v>286888</v>
      </c>
      <c r="G48" s="246">
        <f t="shared" si="17"/>
        <v>0.2934594371766978</v>
      </c>
      <c r="H48" s="245">
        <f>SUM(H49:H60)</f>
        <v>107081</v>
      </c>
      <c r="I48" s="244">
        <f>SUM(I49:I60)</f>
        <v>120580</v>
      </c>
      <c r="J48" s="243">
        <f>SUM(J49:J60)</f>
        <v>4987</v>
      </c>
      <c r="K48" s="244">
        <f>SUM(K49:K60)</f>
        <v>4163</v>
      </c>
      <c r="L48" s="243">
        <f t="shared" si="18"/>
        <v>236811</v>
      </c>
      <c r="M48" s="247">
        <f t="shared" si="19"/>
        <v>0.21146399449349906</v>
      </c>
      <c r="N48" s="245">
        <f>SUM(N49:N60)</f>
        <v>1362696</v>
      </c>
      <c r="O48" s="244">
        <f>SUM(O49:O60)</f>
        <v>1335109</v>
      </c>
      <c r="P48" s="243">
        <f>SUM(P49:P60)</f>
        <v>41446</v>
      </c>
      <c r="Q48" s="244">
        <f>SUM(Q49:Q60)</f>
        <v>40569</v>
      </c>
      <c r="R48" s="243">
        <f t="shared" si="20"/>
        <v>2779820</v>
      </c>
      <c r="S48" s="246">
        <f t="shared" si="21"/>
        <v>0.27903135321001693</v>
      </c>
      <c r="T48" s="245">
        <f>SUM(T49:T60)</f>
        <v>1070976</v>
      </c>
      <c r="U48" s="244">
        <f>SUM(U49:U60)</f>
        <v>1056432</v>
      </c>
      <c r="V48" s="243">
        <f>SUM(V49:V60)</f>
        <v>46776</v>
      </c>
      <c r="W48" s="244">
        <f>SUM(W49:W60)</f>
        <v>46675</v>
      </c>
      <c r="X48" s="243">
        <f t="shared" si="22"/>
        <v>2220859</v>
      </c>
      <c r="Y48" s="240">
        <f t="shared" si="23"/>
        <v>0.25168684729647395</v>
      </c>
    </row>
    <row r="49" spans="1:25" s="176" customFormat="1" ht="19.5" customHeight="1">
      <c r="A49" s="191" t="s">
        <v>164</v>
      </c>
      <c r="B49" s="189">
        <v>64824</v>
      </c>
      <c r="C49" s="186">
        <v>75930</v>
      </c>
      <c r="D49" s="185">
        <v>0</v>
      </c>
      <c r="E49" s="186">
        <v>0</v>
      </c>
      <c r="F49" s="185">
        <f t="shared" si="16"/>
        <v>140754</v>
      </c>
      <c r="G49" s="188">
        <f t="shared" si="17"/>
        <v>0.14397810162979602</v>
      </c>
      <c r="H49" s="189">
        <v>56320</v>
      </c>
      <c r="I49" s="186">
        <v>66356</v>
      </c>
      <c r="J49" s="185">
        <v>369</v>
      </c>
      <c r="K49" s="186"/>
      <c r="L49" s="185">
        <f t="shared" si="18"/>
        <v>123045</v>
      </c>
      <c r="M49" s="190">
        <f t="shared" si="19"/>
        <v>0.14392295501645735</v>
      </c>
      <c r="N49" s="189">
        <v>709629</v>
      </c>
      <c r="O49" s="186">
        <v>690379</v>
      </c>
      <c r="P49" s="185">
        <v>373</v>
      </c>
      <c r="Q49" s="186">
        <v>629</v>
      </c>
      <c r="R49" s="185">
        <f t="shared" si="20"/>
        <v>1401010</v>
      </c>
      <c r="S49" s="188">
        <f t="shared" si="21"/>
        <v>0.14062986673984854</v>
      </c>
      <c r="T49" s="187">
        <v>569599</v>
      </c>
      <c r="U49" s="186">
        <v>559134</v>
      </c>
      <c r="V49" s="185">
        <v>2518</v>
      </c>
      <c r="W49" s="186">
        <v>2382</v>
      </c>
      <c r="X49" s="185">
        <f t="shared" si="22"/>
        <v>1133633</v>
      </c>
      <c r="Y49" s="184">
        <f t="shared" si="23"/>
        <v>0.23585851858582108</v>
      </c>
    </row>
    <row r="50" spans="1:25" s="176" customFormat="1" ht="19.5" customHeight="1">
      <c r="A50" s="191" t="s">
        <v>158</v>
      </c>
      <c r="B50" s="189">
        <v>25799</v>
      </c>
      <c r="C50" s="186">
        <v>26180</v>
      </c>
      <c r="D50" s="185">
        <v>5009</v>
      </c>
      <c r="E50" s="186">
        <v>4695</v>
      </c>
      <c r="F50" s="185">
        <f aca="true" t="shared" si="24" ref="F50:F60">SUM(B50:E50)</f>
        <v>61683</v>
      </c>
      <c r="G50" s="188">
        <f aca="true" t="shared" si="25" ref="G50:G60">F50/$F$9</f>
        <v>0.06309590663732972</v>
      </c>
      <c r="H50" s="189">
        <v>22959</v>
      </c>
      <c r="I50" s="186">
        <v>22484</v>
      </c>
      <c r="J50" s="185">
        <v>3397</v>
      </c>
      <c r="K50" s="186">
        <v>3133</v>
      </c>
      <c r="L50" s="185">
        <f aca="true" t="shared" si="26" ref="L50:L60">SUM(H50:K50)</f>
        <v>51973</v>
      </c>
      <c r="M50" s="190">
        <f aca="true" t="shared" si="27" ref="M50:M60">IF(ISERROR(F50/L50-1),"         /0",(F50/L50-1))</f>
        <v>0.18682777596059497</v>
      </c>
      <c r="N50" s="189">
        <v>301843</v>
      </c>
      <c r="O50" s="186">
        <v>297325</v>
      </c>
      <c r="P50" s="185">
        <v>36590</v>
      </c>
      <c r="Q50" s="186">
        <v>35464</v>
      </c>
      <c r="R50" s="185">
        <f aca="true" t="shared" si="28" ref="R50:R60">SUM(N50:Q50)</f>
        <v>671222</v>
      </c>
      <c r="S50" s="188">
        <f aca="true" t="shared" si="29" ref="S50:S60">R50/$R$9</f>
        <v>0.06737557934122856</v>
      </c>
      <c r="T50" s="187">
        <v>252336</v>
      </c>
      <c r="U50" s="186">
        <v>250638</v>
      </c>
      <c r="V50" s="185">
        <v>38045</v>
      </c>
      <c r="W50" s="186">
        <v>38209</v>
      </c>
      <c r="X50" s="185">
        <f aca="true" t="shared" si="30" ref="X50:X60">SUM(T50:W50)</f>
        <v>579228</v>
      </c>
      <c r="Y50" s="184">
        <f aca="true" t="shared" si="31" ref="Y50:Y60">IF(ISERROR(R50/X50-1),"         /0",IF(R50/X50&gt;5,"  *  ",(R50/X50-1)))</f>
        <v>0.15882174204285704</v>
      </c>
    </row>
    <row r="51" spans="1:25" s="176" customFormat="1" ht="19.5" customHeight="1">
      <c r="A51" s="191" t="s">
        <v>160</v>
      </c>
      <c r="B51" s="189">
        <v>7103</v>
      </c>
      <c r="C51" s="186">
        <v>7711</v>
      </c>
      <c r="D51" s="185">
        <v>0</v>
      </c>
      <c r="E51" s="186">
        <v>0</v>
      </c>
      <c r="F51" s="185">
        <f t="shared" si="24"/>
        <v>14814</v>
      </c>
      <c r="G51" s="188">
        <f t="shared" si="25"/>
        <v>0.015153328484759213</v>
      </c>
      <c r="H51" s="189"/>
      <c r="I51" s="186"/>
      <c r="J51" s="185"/>
      <c r="K51" s="186"/>
      <c r="L51" s="185">
        <f t="shared" si="26"/>
        <v>0</v>
      </c>
      <c r="M51" s="190" t="str">
        <f t="shared" si="27"/>
        <v>         /0</v>
      </c>
      <c r="N51" s="189">
        <v>29996</v>
      </c>
      <c r="O51" s="186">
        <v>26378</v>
      </c>
      <c r="P51" s="185"/>
      <c r="Q51" s="186"/>
      <c r="R51" s="185">
        <f t="shared" si="28"/>
        <v>56374</v>
      </c>
      <c r="S51" s="188">
        <f t="shared" si="29"/>
        <v>0.00565868060013292</v>
      </c>
      <c r="T51" s="187"/>
      <c r="U51" s="186"/>
      <c r="V51" s="185"/>
      <c r="W51" s="186"/>
      <c r="X51" s="185">
        <f t="shared" si="30"/>
        <v>0</v>
      </c>
      <c r="Y51" s="184" t="str">
        <f t="shared" si="31"/>
        <v>         /0</v>
      </c>
    </row>
    <row r="52" spans="1:25" s="176" customFormat="1" ht="19.5" customHeight="1">
      <c r="A52" s="191" t="s">
        <v>304</v>
      </c>
      <c r="B52" s="189">
        <v>5141</v>
      </c>
      <c r="C52" s="186">
        <v>6970</v>
      </c>
      <c r="D52" s="185">
        <v>0</v>
      </c>
      <c r="E52" s="186">
        <v>0</v>
      </c>
      <c r="F52" s="185">
        <f>SUM(B52:E52)</f>
        <v>12111</v>
      </c>
      <c r="G52" s="188">
        <f>F52/$F$9</f>
        <v>0.01238841374908322</v>
      </c>
      <c r="H52" s="189">
        <v>5725</v>
      </c>
      <c r="I52" s="186">
        <v>7139</v>
      </c>
      <c r="J52" s="185"/>
      <c r="K52" s="186"/>
      <c r="L52" s="185">
        <f>SUM(H52:K52)</f>
        <v>12864</v>
      </c>
      <c r="M52" s="190">
        <f>IF(ISERROR(F52/L52-1),"         /0",(F52/L52-1))</f>
        <v>-0.058535447761194015</v>
      </c>
      <c r="N52" s="189">
        <v>64825</v>
      </c>
      <c r="O52" s="186">
        <v>75208</v>
      </c>
      <c r="P52" s="185"/>
      <c r="Q52" s="186"/>
      <c r="R52" s="185">
        <f>SUM(N52:Q52)</f>
        <v>140033</v>
      </c>
      <c r="S52" s="188">
        <f>R52/$R$9</f>
        <v>0.01405616100469034</v>
      </c>
      <c r="T52" s="187">
        <v>52566</v>
      </c>
      <c r="U52" s="186">
        <v>58941</v>
      </c>
      <c r="V52" s="185">
        <v>138</v>
      </c>
      <c r="W52" s="186">
        <v>135</v>
      </c>
      <c r="X52" s="185">
        <f>SUM(T52:W52)</f>
        <v>111780</v>
      </c>
      <c r="Y52" s="184">
        <f>IF(ISERROR(R52/X52-1),"         /0",IF(R52/X52&gt;5,"  *  ",(R52/X52-1)))</f>
        <v>0.2527554124172482</v>
      </c>
    </row>
    <row r="53" spans="1:25" s="176" customFormat="1" ht="19.5" customHeight="1">
      <c r="A53" s="191" t="s">
        <v>295</v>
      </c>
      <c r="B53" s="189">
        <v>5939</v>
      </c>
      <c r="C53" s="186">
        <v>6102</v>
      </c>
      <c r="D53" s="185">
        <v>0</v>
      </c>
      <c r="E53" s="186">
        <v>0</v>
      </c>
      <c r="F53" s="185">
        <f>SUM(B53:E53)</f>
        <v>12041</v>
      </c>
      <c r="G53" s="188">
        <f>F53/$F$9</f>
        <v>0.012316810333804893</v>
      </c>
      <c r="H53" s="189">
        <v>6053</v>
      </c>
      <c r="I53" s="186">
        <v>6820</v>
      </c>
      <c r="J53" s="185"/>
      <c r="K53" s="186"/>
      <c r="L53" s="185">
        <f>SUM(H53:K53)</f>
        <v>12873</v>
      </c>
      <c r="M53" s="190">
        <f>IF(ISERROR(F53/L53-1),"         /0",(F53/L53-1))</f>
        <v>-0.06463139905227999</v>
      </c>
      <c r="N53" s="189">
        <v>70216</v>
      </c>
      <c r="O53" s="186">
        <v>66601</v>
      </c>
      <c r="P53" s="185">
        <v>210</v>
      </c>
      <c r="Q53" s="186">
        <v>209</v>
      </c>
      <c r="R53" s="185">
        <f>SUM(N53:Q53)</f>
        <v>137236</v>
      </c>
      <c r="S53" s="188">
        <f>R53/$R$9</f>
        <v>0.01377540516620856</v>
      </c>
      <c r="T53" s="187">
        <v>58868</v>
      </c>
      <c r="U53" s="186">
        <v>57890</v>
      </c>
      <c r="V53" s="185">
        <v>430</v>
      </c>
      <c r="W53" s="186">
        <v>309</v>
      </c>
      <c r="X53" s="185">
        <f>SUM(T53:W53)</f>
        <v>117497</v>
      </c>
      <c r="Y53" s="184">
        <f>IF(ISERROR(R53/X53-1),"         /0",IF(R53/X53&gt;5,"  *  ",(R53/X53-1)))</f>
        <v>0.1679957786156243</v>
      </c>
    </row>
    <row r="54" spans="1:25" s="176" customFormat="1" ht="19.5" customHeight="1">
      <c r="A54" s="191" t="s">
        <v>289</v>
      </c>
      <c r="B54" s="189">
        <v>5293</v>
      </c>
      <c r="C54" s="186">
        <v>5843</v>
      </c>
      <c r="D54" s="185">
        <v>0</v>
      </c>
      <c r="E54" s="186">
        <v>0</v>
      </c>
      <c r="F54" s="185">
        <f>SUM(B54:E54)</f>
        <v>11136</v>
      </c>
      <c r="G54" s="188">
        <f>F54/$F$9</f>
        <v>0.011391080464849372</v>
      </c>
      <c r="H54" s="189"/>
      <c r="I54" s="186"/>
      <c r="J54" s="185"/>
      <c r="K54" s="186"/>
      <c r="L54" s="185">
        <f>SUM(H54:K54)</f>
        <v>0</v>
      </c>
      <c r="M54" s="190" t="str">
        <f>IF(ISERROR(F54/L54-1),"         /0",(F54/L54-1))</f>
        <v>         /0</v>
      </c>
      <c r="N54" s="189">
        <v>23142</v>
      </c>
      <c r="O54" s="186">
        <v>22327</v>
      </c>
      <c r="P54" s="185"/>
      <c r="Q54" s="186"/>
      <c r="R54" s="185">
        <f>SUM(N54:Q54)</f>
        <v>45469</v>
      </c>
      <c r="S54" s="188">
        <f>R54/$R$9</f>
        <v>0.004564064075769747</v>
      </c>
      <c r="T54" s="187"/>
      <c r="U54" s="186"/>
      <c r="V54" s="185"/>
      <c r="W54" s="186"/>
      <c r="X54" s="185">
        <f>SUM(T54:W54)</f>
        <v>0</v>
      </c>
      <c r="Y54" s="184" t="str">
        <f>IF(ISERROR(R54/X54-1),"         /0",IF(R54/X54&gt;5,"  *  ",(R54/X54-1)))</f>
        <v>         /0</v>
      </c>
    </row>
    <row r="55" spans="1:25" s="176" customFormat="1" ht="19.5" customHeight="1">
      <c r="A55" s="191" t="s">
        <v>297</v>
      </c>
      <c r="B55" s="189">
        <v>4652</v>
      </c>
      <c r="C55" s="186">
        <v>5543</v>
      </c>
      <c r="D55" s="185">
        <v>0</v>
      </c>
      <c r="E55" s="186">
        <v>119</v>
      </c>
      <c r="F55" s="185">
        <f>SUM(B55:E55)</f>
        <v>10314</v>
      </c>
      <c r="G55" s="188">
        <f>F55/$F$9</f>
        <v>0.010550251788295297</v>
      </c>
      <c r="H55" s="189">
        <v>6564</v>
      </c>
      <c r="I55" s="186">
        <v>8622</v>
      </c>
      <c r="J55" s="185">
        <v>631</v>
      </c>
      <c r="K55" s="186">
        <v>693</v>
      </c>
      <c r="L55" s="185">
        <f>SUM(H55:K55)</f>
        <v>16510</v>
      </c>
      <c r="M55" s="190">
        <f>IF(ISERROR(F55/L55-1),"         /0",(F55/L55-1))</f>
        <v>-0.3752877044215627</v>
      </c>
      <c r="N55" s="189">
        <v>72172</v>
      </c>
      <c r="O55" s="186">
        <v>72726</v>
      </c>
      <c r="P55" s="185">
        <v>1923</v>
      </c>
      <c r="Q55" s="186">
        <v>1947</v>
      </c>
      <c r="R55" s="185">
        <f>SUM(N55:Q55)</f>
        <v>148768</v>
      </c>
      <c r="S55" s="188">
        <f>R55/$R$9</f>
        <v>0.014932958376566755</v>
      </c>
      <c r="T55" s="187">
        <v>54352</v>
      </c>
      <c r="U55" s="186">
        <v>55185</v>
      </c>
      <c r="V55" s="185">
        <v>4556</v>
      </c>
      <c r="W55" s="186">
        <v>4759</v>
      </c>
      <c r="X55" s="185">
        <f>SUM(T55:W55)</f>
        <v>118852</v>
      </c>
      <c r="Y55" s="184">
        <f>IF(ISERROR(R55/X55-1),"         /0",IF(R55/X55&gt;5,"  *  ",(R55/X55-1)))</f>
        <v>0.2517080065964392</v>
      </c>
    </row>
    <row r="56" spans="1:25" s="176" customFormat="1" ht="19.5" customHeight="1">
      <c r="A56" s="191" t="s">
        <v>305</v>
      </c>
      <c r="B56" s="189">
        <v>4200</v>
      </c>
      <c r="C56" s="186">
        <v>5618</v>
      </c>
      <c r="D56" s="185">
        <v>0</v>
      </c>
      <c r="E56" s="186">
        <v>0</v>
      </c>
      <c r="F56" s="185">
        <f>SUM(B56:E56)</f>
        <v>9818</v>
      </c>
      <c r="G56" s="188">
        <f>F56/$F$9</f>
        <v>0.010042890445751719</v>
      </c>
      <c r="H56" s="189">
        <v>3651</v>
      </c>
      <c r="I56" s="186">
        <v>2827</v>
      </c>
      <c r="J56" s="185">
        <v>350</v>
      </c>
      <c r="K56" s="186">
        <v>232</v>
      </c>
      <c r="L56" s="185">
        <f>SUM(H56:K56)</f>
        <v>7060</v>
      </c>
      <c r="M56" s="190">
        <f>IF(ISERROR(F56/L56-1),"         /0",(F56/L56-1))</f>
        <v>0.3906515580736545</v>
      </c>
      <c r="N56" s="189">
        <v>35687</v>
      </c>
      <c r="O56" s="186">
        <v>36550</v>
      </c>
      <c r="P56" s="185">
        <v>107</v>
      </c>
      <c r="Q56" s="186">
        <v>107</v>
      </c>
      <c r="R56" s="185">
        <f>SUM(N56:Q56)</f>
        <v>72451</v>
      </c>
      <c r="S56" s="188">
        <f>R56/$R$9</f>
        <v>0.0072724495008378</v>
      </c>
      <c r="T56" s="187">
        <v>16689</v>
      </c>
      <c r="U56" s="186">
        <v>16183</v>
      </c>
      <c r="V56" s="185">
        <v>350</v>
      </c>
      <c r="W56" s="186">
        <v>232</v>
      </c>
      <c r="X56" s="185">
        <f>SUM(T56:W56)</f>
        <v>33454</v>
      </c>
      <c r="Y56" s="184">
        <f>IF(ISERROR(R56/X56-1),"         /0",IF(R56/X56&gt;5,"  *  ",(R56/X56-1)))</f>
        <v>1.1656902014706763</v>
      </c>
    </row>
    <row r="57" spans="1:25" s="176" customFormat="1" ht="19.5" customHeight="1">
      <c r="A57" s="191" t="s">
        <v>302</v>
      </c>
      <c r="B57" s="189">
        <v>3560</v>
      </c>
      <c r="C57" s="186">
        <v>3799</v>
      </c>
      <c r="D57" s="185">
        <v>0</v>
      </c>
      <c r="E57" s="186">
        <v>0</v>
      </c>
      <c r="F57" s="185">
        <f t="shared" si="24"/>
        <v>7359</v>
      </c>
      <c r="G57" s="188">
        <f t="shared" si="25"/>
        <v>0.007527564757617324</v>
      </c>
      <c r="H57" s="189">
        <v>5595</v>
      </c>
      <c r="I57" s="186">
        <v>6254</v>
      </c>
      <c r="J57" s="185"/>
      <c r="K57" s="186"/>
      <c r="L57" s="185">
        <f t="shared" si="26"/>
        <v>11849</v>
      </c>
      <c r="M57" s="190">
        <f t="shared" si="27"/>
        <v>-0.3789349312178243</v>
      </c>
      <c r="N57" s="189">
        <v>46383</v>
      </c>
      <c r="O57" s="186">
        <v>39380</v>
      </c>
      <c r="P57" s="185"/>
      <c r="Q57" s="186"/>
      <c r="R57" s="185">
        <f t="shared" si="28"/>
        <v>85763</v>
      </c>
      <c r="S57" s="188">
        <f t="shared" si="29"/>
        <v>0.00860867464272891</v>
      </c>
      <c r="T57" s="187">
        <v>63938</v>
      </c>
      <c r="U57" s="186">
        <v>58002</v>
      </c>
      <c r="V57" s="185"/>
      <c r="W57" s="186"/>
      <c r="X57" s="185">
        <f t="shared" si="30"/>
        <v>121940</v>
      </c>
      <c r="Y57" s="184">
        <f t="shared" si="31"/>
        <v>-0.2966786944398885</v>
      </c>
    </row>
    <row r="58" spans="1:25" s="176" customFormat="1" ht="19.5" customHeight="1">
      <c r="A58" s="191" t="s">
        <v>310</v>
      </c>
      <c r="B58" s="189">
        <v>2014</v>
      </c>
      <c r="C58" s="186">
        <v>3144</v>
      </c>
      <c r="D58" s="185">
        <v>0</v>
      </c>
      <c r="E58" s="186">
        <v>0</v>
      </c>
      <c r="F58" s="185">
        <f t="shared" si="24"/>
        <v>5158</v>
      </c>
      <c r="G58" s="188">
        <f t="shared" si="25"/>
        <v>0.005276148800080196</v>
      </c>
      <c r="H58" s="189"/>
      <c r="I58" s="186"/>
      <c r="J58" s="185"/>
      <c r="K58" s="186"/>
      <c r="L58" s="185">
        <f t="shared" si="26"/>
        <v>0</v>
      </c>
      <c r="M58" s="190" t="str">
        <f t="shared" si="27"/>
        <v>         /0</v>
      </c>
      <c r="N58" s="189">
        <v>5965</v>
      </c>
      <c r="O58" s="186">
        <v>7809</v>
      </c>
      <c r="P58" s="185"/>
      <c r="Q58" s="186"/>
      <c r="R58" s="185">
        <f t="shared" si="28"/>
        <v>13774</v>
      </c>
      <c r="S58" s="188">
        <f t="shared" si="29"/>
        <v>0.0013825995420979678</v>
      </c>
      <c r="T58" s="187"/>
      <c r="U58" s="186"/>
      <c r="V58" s="185"/>
      <c r="W58" s="186"/>
      <c r="X58" s="185">
        <f t="shared" si="30"/>
        <v>0</v>
      </c>
      <c r="Y58" s="184" t="str">
        <f t="shared" si="31"/>
        <v>         /0</v>
      </c>
    </row>
    <row r="59" spans="1:25" s="176" customFormat="1" ht="19.5" customHeight="1">
      <c r="A59" s="191" t="s">
        <v>159</v>
      </c>
      <c r="B59" s="189">
        <v>0</v>
      </c>
      <c r="C59" s="186">
        <v>0</v>
      </c>
      <c r="D59" s="185">
        <v>664</v>
      </c>
      <c r="E59" s="186">
        <v>657</v>
      </c>
      <c r="F59" s="185">
        <f t="shared" si="24"/>
        <v>1321</v>
      </c>
      <c r="G59" s="188">
        <f t="shared" si="25"/>
        <v>0.0013512587368952964</v>
      </c>
      <c r="H59" s="189"/>
      <c r="I59" s="186"/>
      <c r="J59" s="185">
        <v>138</v>
      </c>
      <c r="K59" s="186"/>
      <c r="L59" s="185">
        <f t="shared" si="26"/>
        <v>138</v>
      </c>
      <c r="M59" s="190">
        <f t="shared" si="27"/>
        <v>8.572463768115941</v>
      </c>
      <c r="N59" s="189">
        <v>165</v>
      </c>
      <c r="O59" s="186"/>
      <c r="P59" s="185">
        <v>1767</v>
      </c>
      <c r="Q59" s="186">
        <v>1597</v>
      </c>
      <c r="R59" s="185">
        <f t="shared" si="28"/>
        <v>3529</v>
      </c>
      <c r="S59" s="188">
        <f t="shared" si="29"/>
        <v>0.0003542321608874494</v>
      </c>
      <c r="T59" s="187">
        <v>163</v>
      </c>
      <c r="U59" s="186">
        <v>166</v>
      </c>
      <c r="V59" s="185">
        <v>301</v>
      </c>
      <c r="W59" s="186">
        <v>166</v>
      </c>
      <c r="X59" s="185">
        <f t="shared" si="30"/>
        <v>796</v>
      </c>
      <c r="Y59" s="184">
        <f t="shared" si="31"/>
        <v>3.433417085427136</v>
      </c>
    </row>
    <row r="60" spans="1:25" s="176" customFormat="1" ht="19.5" customHeight="1" thickBot="1">
      <c r="A60" s="191" t="s">
        <v>177</v>
      </c>
      <c r="B60" s="189">
        <v>272</v>
      </c>
      <c r="C60" s="186">
        <v>47</v>
      </c>
      <c r="D60" s="185">
        <v>26</v>
      </c>
      <c r="E60" s="186">
        <v>34</v>
      </c>
      <c r="F60" s="185">
        <f t="shared" si="24"/>
        <v>379</v>
      </c>
      <c r="G60" s="188">
        <f t="shared" si="25"/>
        <v>0.0003876813484355165</v>
      </c>
      <c r="H60" s="189">
        <v>214</v>
      </c>
      <c r="I60" s="186">
        <v>78</v>
      </c>
      <c r="J60" s="185">
        <v>102</v>
      </c>
      <c r="K60" s="186">
        <v>105</v>
      </c>
      <c r="L60" s="185">
        <f t="shared" si="26"/>
        <v>499</v>
      </c>
      <c r="M60" s="190">
        <f t="shared" si="27"/>
        <v>-0.2404809619238477</v>
      </c>
      <c r="N60" s="189">
        <v>2673</v>
      </c>
      <c r="O60" s="186">
        <v>426</v>
      </c>
      <c r="P60" s="185">
        <v>476</v>
      </c>
      <c r="Q60" s="186">
        <v>616</v>
      </c>
      <c r="R60" s="185">
        <f t="shared" si="28"/>
        <v>4191</v>
      </c>
      <c r="S60" s="188">
        <f t="shared" si="29"/>
        <v>0.0004206820590193541</v>
      </c>
      <c r="T60" s="187">
        <v>2465</v>
      </c>
      <c r="U60" s="186">
        <v>293</v>
      </c>
      <c r="V60" s="185">
        <v>438</v>
      </c>
      <c r="W60" s="186">
        <v>483</v>
      </c>
      <c r="X60" s="185">
        <f t="shared" si="30"/>
        <v>3679</v>
      </c>
      <c r="Y60" s="184">
        <f t="shared" si="31"/>
        <v>0.1391682522424571</v>
      </c>
    </row>
    <row r="61" spans="1:25" s="239" customFormat="1" ht="19.5" customHeight="1">
      <c r="A61" s="248" t="s">
        <v>57</v>
      </c>
      <c r="B61" s="245">
        <f>SUM(B62:B69)</f>
        <v>12093</v>
      </c>
      <c r="C61" s="244">
        <f>SUM(C62:C69)</f>
        <v>12701</v>
      </c>
      <c r="D61" s="243">
        <f>SUM(D62:D69)</f>
        <v>128</v>
      </c>
      <c r="E61" s="244">
        <f>SUM(E62:E69)</f>
        <v>4</v>
      </c>
      <c r="F61" s="243">
        <f aca="true" t="shared" si="32" ref="F61:F70">SUM(B61:E61)</f>
        <v>24926</v>
      </c>
      <c r="G61" s="246">
        <f aca="true" t="shared" si="33" ref="G61:G70">F61/$F$9</f>
        <v>0.025496953274679907</v>
      </c>
      <c r="H61" s="245">
        <f>SUM(H62:H69)</f>
        <v>9519</v>
      </c>
      <c r="I61" s="244">
        <f>SUM(I62:I69)</f>
        <v>9671</v>
      </c>
      <c r="J61" s="243">
        <f>SUM(J62:J69)</f>
        <v>308</v>
      </c>
      <c r="K61" s="244">
        <f>SUM(K62:K69)</f>
        <v>94</v>
      </c>
      <c r="L61" s="243">
        <f aca="true" t="shared" si="34" ref="L61:L70">SUM(H61:K61)</f>
        <v>19592</v>
      </c>
      <c r="M61" s="247">
        <f aca="true" t="shared" si="35" ref="M61:M70">IF(ISERROR(F61/L61-1),"         /0",(F61/L61-1))</f>
        <v>0.2722539812168232</v>
      </c>
      <c r="N61" s="245">
        <f>SUM(N62:N69)</f>
        <v>116725</v>
      </c>
      <c r="O61" s="244">
        <f>SUM(O62:O69)</f>
        <v>117825</v>
      </c>
      <c r="P61" s="243">
        <f>SUM(P62:P69)</f>
        <v>1293</v>
      </c>
      <c r="Q61" s="244">
        <f>SUM(Q62:Q69)</f>
        <v>884</v>
      </c>
      <c r="R61" s="243">
        <f aca="true" t="shared" si="36" ref="R61:R70">SUM(N61:Q61)</f>
        <v>236727</v>
      </c>
      <c r="S61" s="246">
        <f aca="true" t="shared" si="37" ref="S61:S70">R61/$R$9</f>
        <v>0.023762061986512678</v>
      </c>
      <c r="T61" s="245">
        <f>SUM(T62:T69)</f>
        <v>91755</v>
      </c>
      <c r="U61" s="244">
        <f>SUM(U62:U69)</f>
        <v>91428</v>
      </c>
      <c r="V61" s="243">
        <f>SUM(V62:V69)</f>
        <v>1189</v>
      </c>
      <c r="W61" s="244">
        <f>SUM(W62:W69)</f>
        <v>1056</v>
      </c>
      <c r="X61" s="243">
        <f aca="true" t="shared" si="38" ref="X61:X70">SUM(T61:W61)</f>
        <v>185428</v>
      </c>
      <c r="Y61" s="240">
        <f aca="true" t="shared" si="39" ref="Y61:Y70">IF(ISERROR(R61/X61-1),"         /0",IF(R61/X61&gt;5,"  *  ",(R61/X61-1)))</f>
        <v>0.2766518540889187</v>
      </c>
    </row>
    <row r="62" spans="1:25" ht="19.5" customHeight="1">
      <c r="A62" s="191" t="s">
        <v>289</v>
      </c>
      <c r="B62" s="189">
        <v>5182</v>
      </c>
      <c r="C62" s="186">
        <v>5518</v>
      </c>
      <c r="D62" s="185">
        <v>0</v>
      </c>
      <c r="E62" s="186">
        <v>0</v>
      </c>
      <c r="F62" s="185">
        <f t="shared" si="32"/>
        <v>10700</v>
      </c>
      <c r="G62" s="188">
        <f t="shared" si="33"/>
        <v>0.010945093478258646</v>
      </c>
      <c r="H62" s="189"/>
      <c r="I62" s="186"/>
      <c r="J62" s="185"/>
      <c r="K62" s="186"/>
      <c r="L62" s="185">
        <f t="shared" si="34"/>
        <v>0</v>
      </c>
      <c r="M62" s="190" t="str">
        <f t="shared" si="35"/>
        <v>         /0</v>
      </c>
      <c r="N62" s="189">
        <v>21204</v>
      </c>
      <c r="O62" s="186">
        <v>21595</v>
      </c>
      <c r="P62" s="185"/>
      <c r="Q62" s="186"/>
      <c r="R62" s="185">
        <f t="shared" si="36"/>
        <v>42799</v>
      </c>
      <c r="S62" s="188">
        <f t="shared" si="37"/>
        <v>0.004296056178470373</v>
      </c>
      <c r="T62" s="187"/>
      <c r="U62" s="186"/>
      <c r="V62" s="185"/>
      <c r="W62" s="186"/>
      <c r="X62" s="185">
        <f t="shared" si="38"/>
        <v>0</v>
      </c>
      <c r="Y62" s="184" t="str">
        <f t="shared" si="39"/>
        <v>         /0</v>
      </c>
    </row>
    <row r="63" spans="1:25" ht="19.5" customHeight="1">
      <c r="A63" s="191" t="s">
        <v>158</v>
      </c>
      <c r="B63" s="189">
        <v>2954</v>
      </c>
      <c r="C63" s="186">
        <v>2860</v>
      </c>
      <c r="D63" s="185">
        <v>120</v>
      </c>
      <c r="E63" s="186">
        <v>0</v>
      </c>
      <c r="F63" s="185">
        <f t="shared" si="32"/>
        <v>5934</v>
      </c>
      <c r="G63" s="188">
        <f t="shared" si="33"/>
        <v>0.006069923803737084</v>
      </c>
      <c r="H63" s="189">
        <v>5508</v>
      </c>
      <c r="I63" s="186">
        <v>5996</v>
      </c>
      <c r="J63" s="185">
        <v>150</v>
      </c>
      <c r="K63" s="186"/>
      <c r="L63" s="185">
        <f t="shared" si="34"/>
        <v>11654</v>
      </c>
      <c r="M63" s="190">
        <f t="shared" si="35"/>
        <v>-0.4908186030547451</v>
      </c>
      <c r="N63" s="189">
        <v>56630</v>
      </c>
      <c r="O63" s="186">
        <v>54542</v>
      </c>
      <c r="P63" s="185">
        <v>776</v>
      </c>
      <c r="Q63" s="186">
        <v>434</v>
      </c>
      <c r="R63" s="185">
        <f t="shared" si="36"/>
        <v>112382</v>
      </c>
      <c r="S63" s="188">
        <f t="shared" si="37"/>
        <v>0.011280623039063005</v>
      </c>
      <c r="T63" s="187">
        <v>62521</v>
      </c>
      <c r="U63" s="186">
        <v>61411</v>
      </c>
      <c r="V63" s="185">
        <v>579</v>
      </c>
      <c r="W63" s="186">
        <v>400</v>
      </c>
      <c r="X63" s="185">
        <f t="shared" si="38"/>
        <v>124911</v>
      </c>
      <c r="Y63" s="184">
        <f t="shared" si="39"/>
        <v>-0.10030341603221493</v>
      </c>
    </row>
    <row r="64" spans="1:25" ht="19.5" customHeight="1">
      <c r="A64" s="191" t="s">
        <v>312</v>
      </c>
      <c r="B64" s="189">
        <v>1094</v>
      </c>
      <c r="C64" s="186">
        <v>1541</v>
      </c>
      <c r="D64" s="185">
        <v>0</v>
      </c>
      <c r="E64" s="186">
        <v>0</v>
      </c>
      <c r="F64" s="185">
        <f t="shared" si="32"/>
        <v>2635</v>
      </c>
      <c r="G64" s="188">
        <f t="shared" si="33"/>
        <v>0.00269535713226276</v>
      </c>
      <c r="H64" s="189">
        <v>847</v>
      </c>
      <c r="I64" s="186">
        <v>942</v>
      </c>
      <c r="J64" s="185"/>
      <c r="K64" s="186"/>
      <c r="L64" s="185">
        <f t="shared" si="34"/>
        <v>1789</v>
      </c>
      <c r="M64" s="190">
        <f t="shared" si="35"/>
        <v>0.47288988261598663</v>
      </c>
      <c r="N64" s="189">
        <v>9205</v>
      </c>
      <c r="O64" s="186">
        <v>10400</v>
      </c>
      <c r="P64" s="185"/>
      <c r="Q64" s="186"/>
      <c r="R64" s="185">
        <f t="shared" si="36"/>
        <v>19605</v>
      </c>
      <c r="S64" s="188">
        <f t="shared" si="37"/>
        <v>0.001967900684102705</v>
      </c>
      <c r="T64" s="187">
        <v>8933</v>
      </c>
      <c r="U64" s="186">
        <v>9195</v>
      </c>
      <c r="V64" s="185"/>
      <c r="W64" s="186"/>
      <c r="X64" s="185">
        <f t="shared" si="38"/>
        <v>18128</v>
      </c>
      <c r="Y64" s="184">
        <f t="shared" si="39"/>
        <v>0.08147616946160641</v>
      </c>
    </row>
    <row r="65" spans="1:25" ht="19.5" customHeight="1">
      <c r="A65" s="191" t="s">
        <v>159</v>
      </c>
      <c r="B65" s="189">
        <v>964</v>
      </c>
      <c r="C65" s="186">
        <v>1205</v>
      </c>
      <c r="D65" s="185">
        <v>0</v>
      </c>
      <c r="E65" s="186">
        <v>0</v>
      </c>
      <c r="F65" s="185">
        <f t="shared" si="32"/>
        <v>2169</v>
      </c>
      <c r="G65" s="188">
        <f t="shared" si="33"/>
        <v>0.0022186829676956077</v>
      </c>
      <c r="H65" s="189">
        <v>1166</v>
      </c>
      <c r="I65" s="186">
        <v>796</v>
      </c>
      <c r="J65" s="185"/>
      <c r="K65" s="186"/>
      <c r="L65" s="185">
        <f t="shared" si="34"/>
        <v>1962</v>
      </c>
      <c r="M65" s="190">
        <f t="shared" si="35"/>
        <v>0.10550458715596323</v>
      </c>
      <c r="N65" s="189">
        <v>10945</v>
      </c>
      <c r="O65" s="186">
        <v>12497</v>
      </c>
      <c r="P65" s="185"/>
      <c r="Q65" s="186"/>
      <c r="R65" s="185">
        <f t="shared" si="36"/>
        <v>23442</v>
      </c>
      <c r="S65" s="188">
        <f t="shared" si="37"/>
        <v>0.0023530491117947265</v>
      </c>
      <c r="T65" s="187">
        <v>1166</v>
      </c>
      <c r="U65" s="186">
        <v>796</v>
      </c>
      <c r="V65" s="185"/>
      <c r="W65" s="186"/>
      <c r="X65" s="185">
        <f t="shared" si="38"/>
        <v>1962</v>
      </c>
      <c r="Y65" s="184" t="str">
        <f t="shared" si="39"/>
        <v>  *  </v>
      </c>
    </row>
    <row r="66" spans="1:25" ht="19.5" customHeight="1">
      <c r="A66" s="191" t="s">
        <v>164</v>
      </c>
      <c r="B66" s="189">
        <v>935</v>
      </c>
      <c r="C66" s="186">
        <v>727</v>
      </c>
      <c r="D66" s="185">
        <v>0</v>
      </c>
      <c r="E66" s="186">
        <v>0</v>
      </c>
      <c r="F66" s="185">
        <f t="shared" si="32"/>
        <v>1662</v>
      </c>
      <c r="G66" s="188">
        <f t="shared" si="33"/>
        <v>0.0017000696598940064</v>
      </c>
      <c r="H66" s="189">
        <v>831</v>
      </c>
      <c r="I66" s="186">
        <v>659</v>
      </c>
      <c r="J66" s="185">
        <v>48</v>
      </c>
      <c r="K66" s="186"/>
      <c r="L66" s="185">
        <f t="shared" si="34"/>
        <v>1538</v>
      </c>
      <c r="M66" s="190">
        <f t="shared" si="35"/>
        <v>0.08062418725617682</v>
      </c>
      <c r="N66" s="189">
        <v>8062</v>
      </c>
      <c r="O66" s="186">
        <v>7666</v>
      </c>
      <c r="P66" s="185">
        <v>76</v>
      </c>
      <c r="Q66" s="186">
        <v>124</v>
      </c>
      <c r="R66" s="185">
        <f t="shared" si="36"/>
        <v>15928</v>
      </c>
      <c r="S66" s="188">
        <f t="shared" si="37"/>
        <v>0.001598812654750721</v>
      </c>
      <c r="T66" s="187">
        <v>5215</v>
      </c>
      <c r="U66" s="186">
        <v>5077</v>
      </c>
      <c r="V66" s="185">
        <v>48</v>
      </c>
      <c r="W66" s="186"/>
      <c r="X66" s="185">
        <f t="shared" si="38"/>
        <v>10340</v>
      </c>
      <c r="Y66" s="184">
        <f t="shared" si="39"/>
        <v>0.5404255319148936</v>
      </c>
    </row>
    <row r="67" spans="1:25" ht="19.5" customHeight="1">
      <c r="A67" s="191" t="s">
        <v>313</v>
      </c>
      <c r="B67" s="189">
        <v>451</v>
      </c>
      <c r="C67" s="186">
        <v>389</v>
      </c>
      <c r="D67" s="185">
        <v>0</v>
      </c>
      <c r="E67" s="186">
        <v>0</v>
      </c>
      <c r="F67" s="185">
        <f t="shared" si="32"/>
        <v>840</v>
      </c>
      <c r="G67" s="188">
        <f t="shared" si="33"/>
        <v>0.0008592409833399311</v>
      </c>
      <c r="H67" s="189">
        <v>426</v>
      </c>
      <c r="I67" s="186">
        <v>380</v>
      </c>
      <c r="J67" s="185">
        <v>110</v>
      </c>
      <c r="K67" s="186">
        <v>94</v>
      </c>
      <c r="L67" s="185">
        <f t="shared" si="34"/>
        <v>1010</v>
      </c>
      <c r="M67" s="190">
        <f t="shared" si="35"/>
        <v>-0.16831683168316836</v>
      </c>
      <c r="N67" s="189">
        <v>3065</v>
      </c>
      <c r="O67" s="186">
        <v>3268</v>
      </c>
      <c r="P67" s="185">
        <v>309</v>
      </c>
      <c r="Q67" s="186">
        <v>218</v>
      </c>
      <c r="R67" s="185">
        <f t="shared" si="36"/>
        <v>6860</v>
      </c>
      <c r="S67" s="188">
        <f t="shared" si="37"/>
        <v>0.0006885895788291026</v>
      </c>
      <c r="T67" s="187">
        <v>4051</v>
      </c>
      <c r="U67" s="186">
        <v>4730</v>
      </c>
      <c r="V67" s="185">
        <v>494</v>
      </c>
      <c r="W67" s="186">
        <v>597</v>
      </c>
      <c r="X67" s="185">
        <f t="shared" si="38"/>
        <v>9872</v>
      </c>
      <c r="Y67" s="184">
        <f t="shared" si="39"/>
        <v>-0.3051053484602917</v>
      </c>
    </row>
    <row r="68" spans="1:25" ht="19.5" customHeight="1">
      <c r="A68" s="191" t="s">
        <v>302</v>
      </c>
      <c r="B68" s="189">
        <v>313</v>
      </c>
      <c r="C68" s="186">
        <v>251</v>
      </c>
      <c r="D68" s="185">
        <v>0</v>
      </c>
      <c r="E68" s="186">
        <v>0</v>
      </c>
      <c r="F68" s="185">
        <f t="shared" si="32"/>
        <v>564</v>
      </c>
      <c r="G68" s="188">
        <f t="shared" si="33"/>
        <v>0.0005769189459568109</v>
      </c>
      <c r="H68" s="189">
        <v>243</v>
      </c>
      <c r="I68" s="186">
        <v>402</v>
      </c>
      <c r="J68" s="185"/>
      <c r="K68" s="186"/>
      <c r="L68" s="185">
        <f t="shared" si="34"/>
        <v>645</v>
      </c>
      <c r="M68" s="190">
        <f t="shared" si="35"/>
        <v>-0.12558139534883717</v>
      </c>
      <c r="N68" s="189">
        <v>3468</v>
      </c>
      <c r="O68" s="186">
        <v>3841</v>
      </c>
      <c r="P68" s="185"/>
      <c r="Q68" s="186"/>
      <c r="R68" s="185">
        <f t="shared" si="36"/>
        <v>7309</v>
      </c>
      <c r="S68" s="188">
        <f t="shared" si="37"/>
        <v>0.0007336590716708325</v>
      </c>
      <c r="T68" s="187">
        <v>2924</v>
      </c>
      <c r="U68" s="186">
        <v>3913</v>
      </c>
      <c r="V68" s="185"/>
      <c r="W68" s="186"/>
      <c r="X68" s="185">
        <f t="shared" si="38"/>
        <v>6837</v>
      </c>
      <c r="Y68" s="184">
        <f t="shared" si="39"/>
        <v>0.06903612695626737</v>
      </c>
    </row>
    <row r="69" spans="1:25" ht="19.5" customHeight="1" thickBot="1">
      <c r="A69" s="191" t="s">
        <v>177</v>
      </c>
      <c r="B69" s="189">
        <v>200</v>
      </c>
      <c r="C69" s="186">
        <v>210</v>
      </c>
      <c r="D69" s="185">
        <v>8</v>
      </c>
      <c r="E69" s="186">
        <v>4</v>
      </c>
      <c r="F69" s="185">
        <f t="shared" si="32"/>
        <v>422</v>
      </c>
      <c r="G69" s="188">
        <f t="shared" si="33"/>
        <v>0.0004316663035350606</v>
      </c>
      <c r="H69" s="189">
        <v>498</v>
      </c>
      <c r="I69" s="186">
        <v>496</v>
      </c>
      <c r="J69" s="185"/>
      <c r="K69" s="186">
        <v>0</v>
      </c>
      <c r="L69" s="185">
        <f t="shared" si="34"/>
        <v>994</v>
      </c>
      <c r="M69" s="190">
        <f t="shared" si="35"/>
        <v>-0.5754527162977867</v>
      </c>
      <c r="N69" s="189">
        <v>4146</v>
      </c>
      <c r="O69" s="186">
        <v>4016</v>
      </c>
      <c r="P69" s="185">
        <v>132</v>
      </c>
      <c r="Q69" s="186">
        <v>108</v>
      </c>
      <c r="R69" s="185">
        <f t="shared" si="36"/>
        <v>8402</v>
      </c>
      <c r="S69" s="188">
        <f t="shared" si="37"/>
        <v>0.0008433716678312128</v>
      </c>
      <c r="T69" s="187">
        <v>6945</v>
      </c>
      <c r="U69" s="186">
        <v>6306</v>
      </c>
      <c r="V69" s="185">
        <v>68</v>
      </c>
      <c r="W69" s="186">
        <v>59</v>
      </c>
      <c r="X69" s="185">
        <f t="shared" si="38"/>
        <v>13378</v>
      </c>
      <c r="Y69" s="184">
        <f t="shared" si="39"/>
        <v>-0.3719539542532516</v>
      </c>
    </row>
    <row r="70" spans="1:25" s="176" customFormat="1" ht="19.5" customHeight="1" thickBot="1">
      <c r="A70" s="235" t="s">
        <v>56</v>
      </c>
      <c r="B70" s="232">
        <v>1146</v>
      </c>
      <c r="C70" s="231">
        <v>258</v>
      </c>
      <c r="D70" s="230">
        <v>4</v>
      </c>
      <c r="E70" s="231">
        <v>0</v>
      </c>
      <c r="F70" s="230">
        <f t="shared" si="32"/>
        <v>1408</v>
      </c>
      <c r="G70" s="233">
        <f t="shared" si="33"/>
        <v>0.001440251553026932</v>
      </c>
      <c r="H70" s="232">
        <v>1227</v>
      </c>
      <c r="I70" s="231">
        <v>586</v>
      </c>
      <c r="J70" s="230">
        <v>0</v>
      </c>
      <c r="K70" s="231">
        <v>0</v>
      </c>
      <c r="L70" s="230">
        <f t="shared" si="34"/>
        <v>1813</v>
      </c>
      <c r="M70" s="234">
        <f t="shared" si="35"/>
        <v>-0.2233866519580805</v>
      </c>
      <c r="N70" s="232">
        <v>23309</v>
      </c>
      <c r="O70" s="231">
        <v>9324</v>
      </c>
      <c r="P70" s="230">
        <v>84</v>
      </c>
      <c r="Q70" s="231">
        <v>77</v>
      </c>
      <c r="R70" s="230">
        <f t="shared" si="36"/>
        <v>32794</v>
      </c>
      <c r="S70" s="233">
        <f t="shared" si="37"/>
        <v>0.003291779394769911</v>
      </c>
      <c r="T70" s="232">
        <v>15545</v>
      </c>
      <c r="U70" s="231">
        <v>3702</v>
      </c>
      <c r="V70" s="230">
        <v>22</v>
      </c>
      <c r="W70" s="231">
        <v>15</v>
      </c>
      <c r="X70" s="230">
        <f t="shared" si="38"/>
        <v>19284</v>
      </c>
      <c r="Y70" s="227">
        <f t="shared" si="39"/>
        <v>0.7005807923667289</v>
      </c>
    </row>
    <row r="71" ht="15" thickTop="1">
      <c r="A71" s="105" t="s">
        <v>144</v>
      </c>
    </row>
    <row r="72" ht="14.25">
      <c r="A72" s="105" t="s">
        <v>67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71:Y65536 M71:M65536 Y3 M3">
    <cfRule type="cellIs" priority="3" dxfId="93" operator="lessThan" stopIfTrue="1">
      <formula>0</formula>
    </cfRule>
  </conditionalFormatting>
  <conditionalFormatting sqref="Y9:Y70 M9:M70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3"/>
  <sheetViews>
    <sheetView showGridLines="0" zoomScale="85" zoomScaleNormal="85" zoomScalePageLayoutView="0" workbookViewId="0" topLeftCell="A1">
      <selection activeCell="X1" sqref="X1:Y1"/>
    </sheetView>
  </sheetViews>
  <sheetFormatPr defaultColWidth="8.00390625" defaultRowHeight="15"/>
  <cols>
    <col min="1" max="1" width="18.140625" style="112" customWidth="1"/>
    <col min="2" max="2" width="8.28125" style="112" customWidth="1"/>
    <col min="3" max="3" width="9.7109375" style="112" bestFit="1" customWidth="1"/>
    <col min="4" max="4" width="8.00390625" style="112" bestFit="1" customWidth="1"/>
    <col min="5" max="5" width="9.140625" style="112" customWidth="1"/>
    <col min="6" max="6" width="8.7109375" style="112" bestFit="1" customWidth="1"/>
    <col min="7" max="7" width="9.00390625" style="112" bestFit="1" customWidth="1"/>
    <col min="8" max="8" width="8.28125" style="112" customWidth="1"/>
    <col min="9" max="9" width="9.7109375" style="112" bestFit="1" customWidth="1"/>
    <col min="10" max="10" width="7.8515625" style="112" customWidth="1"/>
    <col min="11" max="11" width="9.00390625" style="112" customWidth="1"/>
    <col min="12" max="12" width="8.28125" style="112" customWidth="1"/>
    <col min="13" max="13" width="8.8515625" style="112" bestFit="1" customWidth="1"/>
    <col min="14" max="14" width="9.28125" style="112" bestFit="1" customWidth="1"/>
    <col min="15" max="15" width="9.28125" style="112" customWidth="1"/>
    <col min="16" max="16" width="8.00390625" style="112" customWidth="1"/>
    <col min="17" max="17" width="9.28125" style="112" customWidth="1"/>
    <col min="18" max="18" width="9.8515625" style="112" bestFit="1" customWidth="1"/>
    <col min="19" max="19" width="9.7109375" style="112" customWidth="1"/>
    <col min="20" max="20" width="10.140625" style="112" customWidth="1"/>
    <col min="21" max="21" width="9.28125" style="112" customWidth="1"/>
    <col min="22" max="22" width="8.7109375" style="112" bestFit="1" customWidth="1"/>
    <col min="23" max="23" width="9.00390625" style="112" customWidth="1"/>
    <col min="24" max="24" width="9.8515625" style="112" bestFit="1" customWidth="1"/>
    <col min="25" max="25" width="8.7109375" style="112" customWidth="1"/>
    <col min="26" max="16384" width="8.00390625" style="112" customWidth="1"/>
  </cols>
  <sheetData>
    <row r="1" spans="24:25" ht="18.75" thickBot="1">
      <c r="X1" s="529" t="s">
        <v>28</v>
      </c>
      <c r="Y1" s="530"/>
    </row>
    <row r="2" ht="5.25" customHeight="1" thickBot="1"/>
    <row r="3" spans="1:25" ht="24" customHeight="1" thickTop="1">
      <c r="A3" s="591" t="s">
        <v>70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3"/>
    </row>
    <row r="4" spans="1:25" ht="21" customHeight="1" thickBot="1">
      <c r="A4" s="600" t="s">
        <v>45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2"/>
    </row>
    <row r="5" spans="1:25" s="226" customFormat="1" ht="15.75" customHeight="1" thickBot="1" thickTop="1">
      <c r="A5" s="608" t="s">
        <v>62</v>
      </c>
      <c r="B5" s="584" t="s">
        <v>36</v>
      </c>
      <c r="C5" s="585"/>
      <c r="D5" s="585"/>
      <c r="E5" s="585"/>
      <c r="F5" s="585"/>
      <c r="G5" s="585"/>
      <c r="H5" s="585"/>
      <c r="I5" s="585"/>
      <c r="J5" s="586"/>
      <c r="K5" s="586"/>
      <c r="L5" s="586"/>
      <c r="M5" s="587"/>
      <c r="N5" s="584" t="s">
        <v>35</v>
      </c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8"/>
    </row>
    <row r="6" spans="1:25" s="152" customFormat="1" ht="26.25" customHeight="1" thickBot="1">
      <c r="A6" s="609"/>
      <c r="B6" s="576" t="s">
        <v>154</v>
      </c>
      <c r="C6" s="577"/>
      <c r="D6" s="577"/>
      <c r="E6" s="577"/>
      <c r="F6" s="577"/>
      <c r="G6" s="581" t="s">
        <v>34</v>
      </c>
      <c r="H6" s="576" t="s">
        <v>155</v>
      </c>
      <c r="I6" s="577"/>
      <c r="J6" s="577"/>
      <c r="K6" s="577"/>
      <c r="L6" s="577"/>
      <c r="M6" s="578" t="s">
        <v>33</v>
      </c>
      <c r="N6" s="576" t="s">
        <v>156</v>
      </c>
      <c r="O6" s="577"/>
      <c r="P6" s="577"/>
      <c r="Q6" s="577"/>
      <c r="R6" s="577"/>
      <c r="S6" s="581" t="s">
        <v>34</v>
      </c>
      <c r="T6" s="576" t="s">
        <v>157</v>
      </c>
      <c r="U6" s="577"/>
      <c r="V6" s="577"/>
      <c r="W6" s="577"/>
      <c r="X6" s="577"/>
      <c r="Y6" s="594" t="s">
        <v>33</v>
      </c>
    </row>
    <row r="7" spans="1:25" s="152" customFormat="1" ht="26.25" customHeight="1">
      <c r="A7" s="610"/>
      <c r="B7" s="547" t="s">
        <v>22</v>
      </c>
      <c r="C7" s="539"/>
      <c r="D7" s="538" t="s">
        <v>21</v>
      </c>
      <c r="E7" s="539"/>
      <c r="F7" s="607" t="s">
        <v>17</v>
      </c>
      <c r="G7" s="582"/>
      <c r="H7" s="547" t="s">
        <v>22</v>
      </c>
      <c r="I7" s="539"/>
      <c r="J7" s="538" t="s">
        <v>21</v>
      </c>
      <c r="K7" s="539"/>
      <c r="L7" s="607" t="s">
        <v>17</v>
      </c>
      <c r="M7" s="579"/>
      <c r="N7" s="547" t="s">
        <v>22</v>
      </c>
      <c r="O7" s="539"/>
      <c r="P7" s="538" t="s">
        <v>21</v>
      </c>
      <c r="Q7" s="539"/>
      <c r="R7" s="607" t="s">
        <v>17</v>
      </c>
      <c r="S7" s="582"/>
      <c r="T7" s="547" t="s">
        <v>22</v>
      </c>
      <c r="U7" s="539"/>
      <c r="V7" s="538" t="s">
        <v>21</v>
      </c>
      <c r="W7" s="539"/>
      <c r="X7" s="607" t="s">
        <v>17</v>
      </c>
      <c r="Y7" s="595"/>
    </row>
    <row r="8" spans="1:25" s="222" customFormat="1" ht="15" thickBot="1">
      <c r="A8" s="611"/>
      <c r="B8" s="225" t="s">
        <v>31</v>
      </c>
      <c r="C8" s="223" t="s">
        <v>30</v>
      </c>
      <c r="D8" s="224" t="s">
        <v>31</v>
      </c>
      <c r="E8" s="223" t="s">
        <v>30</v>
      </c>
      <c r="F8" s="590"/>
      <c r="G8" s="583"/>
      <c r="H8" s="225" t="s">
        <v>31</v>
      </c>
      <c r="I8" s="223" t="s">
        <v>30</v>
      </c>
      <c r="J8" s="224" t="s">
        <v>31</v>
      </c>
      <c r="K8" s="223" t="s">
        <v>30</v>
      </c>
      <c r="L8" s="590"/>
      <c r="M8" s="580"/>
      <c r="N8" s="225" t="s">
        <v>31</v>
      </c>
      <c r="O8" s="223" t="s">
        <v>30</v>
      </c>
      <c r="P8" s="224" t="s">
        <v>31</v>
      </c>
      <c r="Q8" s="223" t="s">
        <v>30</v>
      </c>
      <c r="R8" s="590"/>
      <c r="S8" s="583"/>
      <c r="T8" s="225" t="s">
        <v>31</v>
      </c>
      <c r="U8" s="223" t="s">
        <v>30</v>
      </c>
      <c r="V8" s="224" t="s">
        <v>31</v>
      </c>
      <c r="W8" s="223" t="s">
        <v>30</v>
      </c>
      <c r="X8" s="590"/>
      <c r="Y8" s="596"/>
    </row>
    <row r="9" spans="1:25" s="215" customFormat="1" ht="18" customHeight="1" thickBot="1" thickTop="1">
      <c r="A9" s="279" t="s">
        <v>24</v>
      </c>
      <c r="B9" s="277">
        <f>B10+B20+B34+B45+B55+B60</f>
        <v>28046.175999999996</v>
      </c>
      <c r="C9" s="276">
        <f>C10+C20+C34+C45+C55+C60</f>
        <v>19066.038</v>
      </c>
      <c r="D9" s="275">
        <f>D10+D20+D34+D45+D55+D60</f>
        <v>914.3299999999999</v>
      </c>
      <c r="E9" s="276">
        <f>E10+E20+E34+E45+E55+E60</f>
        <v>678.777</v>
      </c>
      <c r="F9" s="275">
        <f aca="true" t="shared" si="0" ref="F9:F19">SUM(B9:E9)</f>
        <v>48705.320999999996</v>
      </c>
      <c r="G9" s="278">
        <f aca="true" t="shared" si="1" ref="G9:G19">F9/$F$9</f>
        <v>1</v>
      </c>
      <c r="H9" s="277">
        <f>H10+H20+H34+H45+H55+H60</f>
        <v>24410.232000000004</v>
      </c>
      <c r="I9" s="276">
        <f>I10+I20+I34+I45+I55+I60</f>
        <v>18384.569</v>
      </c>
      <c r="J9" s="275">
        <f>J10+J20+J34+J45+J55+J60</f>
        <v>2283.229</v>
      </c>
      <c r="K9" s="276">
        <f>K10+K20+K34+K45+K55+K60</f>
        <v>2226.266</v>
      </c>
      <c r="L9" s="275">
        <f aca="true" t="shared" si="2" ref="L9:L19">SUM(H9:K9)</f>
        <v>47304.29600000001</v>
      </c>
      <c r="M9" s="401">
        <f aca="true" t="shared" si="3" ref="M9:M22">IF(ISERROR(F9/L9-1),"         /0",(F9/L9-1))</f>
        <v>0.029617288882176407</v>
      </c>
      <c r="N9" s="277">
        <f>N10+N20+N34+N45+N55+N60</f>
        <v>329360.19699999987</v>
      </c>
      <c r="O9" s="276">
        <f>O10+O20+O34+O45+O55+O60</f>
        <v>195789.49799999996</v>
      </c>
      <c r="P9" s="275">
        <f>P10+P20+P34+P45+P55+P60</f>
        <v>38812.916999999994</v>
      </c>
      <c r="Q9" s="276">
        <f>Q10+Q20+Q34+Q45+Q55+Q60</f>
        <v>18159.362999999994</v>
      </c>
      <c r="R9" s="275">
        <f aca="true" t="shared" si="4" ref="R9:R19">SUM(N9:Q9)</f>
        <v>582121.9749999999</v>
      </c>
      <c r="S9" s="278">
        <f aca="true" t="shared" si="5" ref="S9:S19">R9/$R$9</f>
        <v>1</v>
      </c>
      <c r="T9" s="277">
        <f>T10+T20+T34+T45+T55+T60</f>
        <v>312575.591</v>
      </c>
      <c r="U9" s="276">
        <f>U10+U20+U34+U45+U55+U60</f>
        <v>191251.38900000002</v>
      </c>
      <c r="V9" s="275">
        <f>V10+V20+V34+V45+V55+V60</f>
        <v>33697.487</v>
      </c>
      <c r="W9" s="276">
        <f>W10+W20+W34+W45+W55+W60</f>
        <v>24790.195999999996</v>
      </c>
      <c r="X9" s="275">
        <f aca="true" t="shared" si="6" ref="X9:X19">SUM(T9:W9)</f>
        <v>562314.6630000001</v>
      </c>
      <c r="Y9" s="274">
        <f>IF(ISERROR(R9/X9-1),"         /0",(R9/X9-1))</f>
        <v>0.035224605195827596</v>
      </c>
    </row>
    <row r="10" spans="1:25" s="192" customFormat="1" ht="19.5" customHeight="1" thickTop="1">
      <c r="A10" s="273" t="s">
        <v>61</v>
      </c>
      <c r="B10" s="270">
        <f>SUM(B11:B19)</f>
        <v>17826.761999999995</v>
      </c>
      <c r="C10" s="269">
        <f>SUM(C11:C19)</f>
        <v>10359.132</v>
      </c>
      <c r="D10" s="268">
        <f>SUM(D11:D19)</f>
        <v>846.7139999999999</v>
      </c>
      <c r="E10" s="269">
        <f>SUM(E11:E19)</f>
        <v>454.069</v>
      </c>
      <c r="F10" s="268">
        <f t="shared" si="0"/>
        <v>29486.676999999992</v>
      </c>
      <c r="G10" s="271">
        <f t="shared" si="1"/>
        <v>0.6054097662142499</v>
      </c>
      <c r="H10" s="270">
        <f>SUM(H11:H19)</f>
        <v>16051.908000000001</v>
      </c>
      <c r="I10" s="269">
        <f>SUM(I11:I19)</f>
        <v>10418.129</v>
      </c>
      <c r="J10" s="268">
        <f>SUM(J11:J19)</f>
        <v>2266.075</v>
      </c>
      <c r="K10" s="269">
        <f>SUM(K11:K19)</f>
        <v>1749.226</v>
      </c>
      <c r="L10" s="268">
        <f t="shared" si="2"/>
        <v>30485.338000000003</v>
      </c>
      <c r="M10" s="272">
        <f t="shared" si="3"/>
        <v>-0.03275873142689156</v>
      </c>
      <c r="N10" s="270">
        <f>SUM(N11:N19)</f>
        <v>216708.02599999993</v>
      </c>
      <c r="O10" s="269">
        <f>SUM(O11:O19)</f>
        <v>102840.87</v>
      </c>
      <c r="P10" s="268">
        <f>SUM(P11:P19)</f>
        <v>37080.42599999999</v>
      </c>
      <c r="Q10" s="269">
        <f>SUM(Q11:Q19)</f>
        <v>11791.957999999997</v>
      </c>
      <c r="R10" s="268">
        <f t="shared" si="4"/>
        <v>368421.2799999999</v>
      </c>
      <c r="S10" s="271">
        <f t="shared" si="5"/>
        <v>0.632893613061077</v>
      </c>
      <c r="T10" s="270">
        <f>SUM(T11:T19)</f>
        <v>207895.83600000004</v>
      </c>
      <c r="U10" s="269">
        <f>SUM(U11:U19)</f>
        <v>98651.55600000003</v>
      </c>
      <c r="V10" s="268">
        <f>SUM(V11:V19)</f>
        <v>29950.256999999998</v>
      </c>
      <c r="W10" s="269">
        <f>SUM(W11:W19)</f>
        <v>15288.253999999999</v>
      </c>
      <c r="X10" s="268">
        <f t="shared" si="6"/>
        <v>351785.90300000005</v>
      </c>
      <c r="Y10" s="267">
        <f aca="true" t="shared" si="7" ref="Y10:Y19">IF(ISERROR(R10/X10-1),"         /0",IF(R10/X10&gt;5,"  *  ",(R10/X10-1)))</f>
        <v>0.047288355952114</v>
      </c>
    </row>
    <row r="11" spans="1:25" ht="19.5" customHeight="1">
      <c r="A11" s="191" t="s">
        <v>379</v>
      </c>
      <c r="B11" s="189">
        <v>12696.327000000001</v>
      </c>
      <c r="C11" s="186">
        <v>7998.481000000001</v>
      </c>
      <c r="D11" s="185">
        <v>485.318</v>
      </c>
      <c r="E11" s="186">
        <v>454.069</v>
      </c>
      <c r="F11" s="185">
        <f t="shared" si="0"/>
        <v>21634.195</v>
      </c>
      <c r="G11" s="188">
        <f t="shared" si="1"/>
        <v>0.44418545152386946</v>
      </c>
      <c r="H11" s="189">
        <v>11127.588</v>
      </c>
      <c r="I11" s="186">
        <v>7624.027</v>
      </c>
      <c r="J11" s="185">
        <v>1551.174</v>
      </c>
      <c r="K11" s="186">
        <v>1708.718</v>
      </c>
      <c r="L11" s="185">
        <f t="shared" si="2"/>
        <v>22011.506999999998</v>
      </c>
      <c r="M11" s="190">
        <f t="shared" si="3"/>
        <v>-0.01714157962923657</v>
      </c>
      <c r="N11" s="189">
        <v>151569.27799999993</v>
      </c>
      <c r="O11" s="186">
        <v>77874.811</v>
      </c>
      <c r="P11" s="185">
        <v>25007.083999999995</v>
      </c>
      <c r="Q11" s="186">
        <v>11344.357999999998</v>
      </c>
      <c r="R11" s="185">
        <f t="shared" si="4"/>
        <v>265795.5309999999</v>
      </c>
      <c r="S11" s="188">
        <f t="shared" si="5"/>
        <v>0.4565976589356551</v>
      </c>
      <c r="T11" s="189">
        <v>143653.54200000004</v>
      </c>
      <c r="U11" s="186">
        <v>71831.34300000001</v>
      </c>
      <c r="V11" s="185">
        <v>21588.229</v>
      </c>
      <c r="W11" s="186">
        <v>15034.015</v>
      </c>
      <c r="X11" s="185">
        <f t="shared" si="6"/>
        <v>252107.12900000007</v>
      </c>
      <c r="Y11" s="184">
        <f t="shared" si="7"/>
        <v>0.05429597351846338</v>
      </c>
    </row>
    <row r="12" spans="1:25" ht="19.5" customHeight="1">
      <c r="A12" s="191" t="s">
        <v>381</v>
      </c>
      <c r="B12" s="189">
        <v>4535.258</v>
      </c>
      <c r="C12" s="186">
        <v>425.881</v>
      </c>
      <c r="D12" s="185">
        <v>361.096</v>
      </c>
      <c r="E12" s="186">
        <v>0</v>
      </c>
      <c r="F12" s="185">
        <f t="shared" si="0"/>
        <v>5322.235000000001</v>
      </c>
      <c r="G12" s="188">
        <f t="shared" si="1"/>
        <v>0.109274200246006</v>
      </c>
      <c r="H12" s="189">
        <v>3818.445</v>
      </c>
      <c r="I12" s="186">
        <v>435.219</v>
      </c>
      <c r="J12" s="185">
        <v>714.701</v>
      </c>
      <c r="K12" s="186">
        <v>40.108</v>
      </c>
      <c r="L12" s="185">
        <f t="shared" si="2"/>
        <v>5008.473</v>
      </c>
      <c r="M12" s="190">
        <f t="shared" si="3"/>
        <v>0.0626462396822347</v>
      </c>
      <c r="N12" s="189">
        <v>53937.640000000014</v>
      </c>
      <c r="O12" s="186">
        <v>4187.1269999999995</v>
      </c>
      <c r="P12" s="185">
        <v>12053.53</v>
      </c>
      <c r="Q12" s="186">
        <v>435.26599999999996</v>
      </c>
      <c r="R12" s="185">
        <f t="shared" si="4"/>
        <v>70613.56300000002</v>
      </c>
      <c r="S12" s="188">
        <f t="shared" si="5"/>
        <v>0.12130372333049279</v>
      </c>
      <c r="T12" s="189">
        <v>51106.562999999995</v>
      </c>
      <c r="U12" s="186">
        <v>4169.362000000001</v>
      </c>
      <c r="V12" s="185">
        <v>7386.46</v>
      </c>
      <c r="W12" s="186">
        <v>140.572</v>
      </c>
      <c r="X12" s="185">
        <f t="shared" si="6"/>
        <v>62802.956999999995</v>
      </c>
      <c r="Y12" s="184">
        <f t="shared" si="7"/>
        <v>0.1243668510704048</v>
      </c>
    </row>
    <row r="13" spans="1:25" ht="19.5" customHeight="1">
      <c r="A13" s="191" t="s">
        <v>383</v>
      </c>
      <c r="B13" s="189">
        <v>45.213</v>
      </c>
      <c r="C13" s="186">
        <v>756.692</v>
      </c>
      <c r="D13" s="185">
        <v>0</v>
      </c>
      <c r="E13" s="186">
        <v>0</v>
      </c>
      <c r="F13" s="185">
        <f t="shared" si="0"/>
        <v>801.905</v>
      </c>
      <c r="G13" s="188">
        <f t="shared" si="1"/>
        <v>0.01646442285022616</v>
      </c>
      <c r="H13" s="189">
        <v>50.298</v>
      </c>
      <c r="I13" s="186">
        <v>664.409</v>
      </c>
      <c r="J13" s="185">
        <v>0</v>
      </c>
      <c r="K13" s="186"/>
      <c r="L13" s="185">
        <f t="shared" si="2"/>
        <v>714.707</v>
      </c>
      <c r="M13" s="190">
        <f>IF(ISERROR(F13/L13-1),"         /0",(F13/L13-1))</f>
        <v>0.12200524130867607</v>
      </c>
      <c r="N13" s="189">
        <v>627.532</v>
      </c>
      <c r="O13" s="186">
        <v>7771.091999999997</v>
      </c>
      <c r="P13" s="185">
        <v>0</v>
      </c>
      <c r="Q13" s="186">
        <v>0</v>
      </c>
      <c r="R13" s="185">
        <f t="shared" si="4"/>
        <v>8398.623999999996</v>
      </c>
      <c r="S13" s="188">
        <f t="shared" si="5"/>
        <v>0.014427601706669806</v>
      </c>
      <c r="T13" s="189">
        <v>546.119</v>
      </c>
      <c r="U13" s="186">
        <v>6090.360999999999</v>
      </c>
      <c r="V13" s="185">
        <v>0</v>
      </c>
      <c r="W13" s="186">
        <v>0</v>
      </c>
      <c r="X13" s="185">
        <f t="shared" si="6"/>
        <v>6636.479999999999</v>
      </c>
      <c r="Y13" s="184">
        <f t="shared" si="7"/>
        <v>0.2655238921838079</v>
      </c>
    </row>
    <row r="14" spans="1:25" ht="19.5" customHeight="1">
      <c r="A14" s="191" t="s">
        <v>388</v>
      </c>
      <c r="B14" s="189">
        <v>33.817</v>
      </c>
      <c r="C14" s="186">
        <v>639.867</v>
      </c>
      <c r="D14" s="185">
        <v>0</v>
      </c>
      <c r="E14" s="186">
        <v>0</v>
      </c>
      <c r="F14" s="185">
        <f t="shared" si="0"/>
        <v>673.684</v>
      </c>
      <c r="G14" s="188">
        <f t="shared" si="1"/>
        <v>0.013831835745420917</v>
      </c>
      <c r="H14" s="189">
        <v>23.243</v>
      </c>
      <c r="I14" s="186">
        <v>638.518</v>
      </c>
      <c r="J14" s="185"/>
      <c r="K14" s="186"/>
      <c r="L14" s="185">
        <f t="shared" si="2"/>
        <v>661.7610000000001</v>
      </c>
      <c r="M14" s="190">
        <f t="shared" si="3"/>
        <v>0.018017078673418174</v>
      </c>
      <c r="N14" s="189">
        <v>307.12300000000005</v>
      </c>
      <c r="O14" s="186">
        <v>7086.116999999998</v>
      </c>
      <c r="P14" s="185">
        <v>0</v>
      </c>
      <c r="Q14" s="186">
        <v>4.89</v>
      </c>
      <c r="R14" s="185">
        <f t="shared" si="4"/>
        <v>7398.129999999998</v>
      </c>
      <c r="S14" s="188">
        <f t="shared" si="5"/>
        <v>0.012708900054838164</v>
      </c>
      <c r="T14" s="189">
        <v>278.198</v>
      </c>
      <c r="U14" s="186">
        <v>6249.771000000001</v>
      </c>
      <c r="V14" s="185">
        <v>0</v>
      </c>
      <c r="W14" s="186">
        <v>0</v>
      </c>
      <c r="X14" s="185">
        <f t="shared" si="6"/>
        <v>6527.969000000001</v>
      </c>
      <c r="Y14" s="184">
        <f t="shared" si="7"/>
        <v>0.1332973548128058</v>
      </c>
    </row>
    <row r="15" spans="1:25" ht="19.5" customHeight="1">
      <c r="A15" s="191" t="s">
        <v>390</v>
      </c>
      <c r="B15" s="189">
        <v>155.42</v>
      </c>
      <c r="C15" s="186">
        <v>95.551</v>
      </c>
      <c r="D15" s="185">
        <v>0</v>
      </c>
      <c r="E15" s="186">
        <v>0</v>
      </c>
      <c r="F15" s="185">
        <f t="shared" si="0"/>
        <v>250.971</v>
      </c>
      <c r="G15" s="188">
        <f t="shared" si="1"/>
        <v>0.005152845620296806</v>
      </c>
      <c r="H15" s="189">
        <v>168.162</v>
      </c>
      <c r="I15" s="186">
        <v>101.999</v>
      </c>
      <c r="J15" s="185"/>
      <c r="K15" s="186"/>
      <c r="L15" s="185">
        <f t="shared" si="2"/>
        <v>270.161</v>
      </c>
      <c r="M15" s="190">
        <f t="shared" si="3"/>
        <v>-0.0710317181236374</v>
      </c>
      <c r="N15" s="189">
        <v>1797.148</v>
      </c>
      <c r="O15" s="186">
        <v>1329.2909999999997</v>
      </c>
      <c r="P15" s="185"/>
      <c r="Q15" s="186"/>
      <c r="R15" s="185">
        <f t="shared" si="4"/>
        <v>3126.4389999999994</v>
      </c>
      <c r="S15" s="188">
        <f t="shared" si="5"/>
        <v>0.005370762716868746</v>
      </c>
      <c r="T15" s="189">
        <v>1678.7449999999997</v>
      </c>
      <c r="U15" s="186">
        <v>1430.251</v>
      </c>
      <c r="V15" s="185"/>
      <c r="W15" s="186"/>
      <c r="X15" s="185">
        <f t="shared" si="6"/>
        <v>3108.9959999999996</v>
      </c>
      <c r="Y15" s="184">
        <f t="shared" si="7"/>
        <v>0.005610492905105069</v>
      </c>
    </row>
    <row r="16" spans="1:25" ht="19.5" customHeight="1">
      <c r="A16" s="191" t="s">
        <v>385</v>
      </c>
      <c r="B16" s="189">
        <v>131.66</v>
      </c>
      <c r="C16" s="186">
        <v>54.148</v>
      </c>
      <c r="D16" s="185">
        <v>0</v>
      </c>
      <c r="E16" s="186">
        <v>0</v>
      </c>
      <c r="F16" s="185">
        <f>SUM(B16:E16)</f>
        <v>185.808</v>
      </c>
      <c r="G16" s="188">
        <f>F16/$F$9</f>
        <v>0.0038149425193193987</v>
      </c>
      <c r="H16" s="189">
        <v>300.615</v>
      </c>
      <c r="I16" s="186">
        <v>122.484</v>
      </c>
      <c r="J16" s="185">
        <v>0</v>
      </c>
      <c r="K16" s="186">
        <v>0</v>
      </c>
      <c r="L16" s="185">
        <f>SUM(H16:K16)</f>
        <v>423.099</v>
      </c>
      <c r="M16" s="190">
        <f>IF(ISERROR(F16/L16-1),"         /0",(F16/L16-1))</f>
        <v>-0.5608403706933838</v>
      </c>
      <c r="N16" s="189">
        <v>2312.0029999999997</v>
      </c>
      <c r="O16" s="186">
        <v>1632.0709999999997</v>
      </c>
      <c r="P16" s="185">
        <v>0.11</v>
      </c>
      <c r="Q16" s="186">
        <v>0</v>
      </c>
      <c r="R16" s="185">
        <f>SUM(N16:Q16)</f>
        <v>3944.1839999999997</v>
      </c>
      <c r="S16" s="188">
        <f>R16/$R$9</f>
        <v>0.0067755284448761804</v>
      </c>
      <c r="T16" s="189">
        <v>2987.333</v>
      </c>
      <c r="U16" s="186">
        <v>1479.5710000000001</v>
      </c>
      <c r="V16" s="185">
        <v>0</v>
      </c>
      <c r="W16" s="186">
        <v>0</v>
      </c>
      <c r="X16" s="185">
        <f>SUM(T16:W16)</f>
        <v>4466.904</v>
      </c>
      <c r="Y16" s="184">
        <f>IF(ISERROR(R16/X16-1),"         /0",IF(R16/X16&gt;5,"  *  ",(R16/X16-1)))</f>
        <v>-0.11702064785811395</v>
      </c>
    </row>
    <row r="17" spans="1:25" ht="19.5" customHeight="1">
      <c r="A17" s="191" t="s">
        <v>389</v>
      </c>
      <c r="B17" s="189">
        <v>75.604</v>
      </c>
      <c r="C17" s="186">
        <v>0.271</v>
      </c>
      <c r="D17" s="185">
        <v>0</v>
      </c>
      <c r="E17" s="186">
        <v>0</v>
      </c>
      <c r="F17" s="185">
        <f t="shared" si="0"/>
        <v>75.875</v>
      </c>
      <c r="G17" s="188">
        <f t="shared" si="1"/>
        <v>0.001557838002956597</v>
      </c>
      <c r="H17" s="189">
        <v>28.244</v>
      </c>
      <c r="I17" s="186">
        <v>4.748</v>
      </c>
      <c r="J17" s="185"/>
      <c r="K17" s="186"/>
      <c r="L17" s="185">
        <f t="shared" si="2"/>
        <v>32.992</v>
      </c>
      <c r="M17" s="190">
        <f t="shared" si="3"/>
        <v>1.299799951503395</v>
      </c>
      <c r="N17" s="189">
        <v>431.318</v>
      </c>
      <c r="O17" s="186">
        <v>8.854000000000001</v>
      </c>
      <c r="P17" s="185"/>
      <c r="Q17" s="186"/>
      <c r="R17" s="185">
        <f t="shared" si="4"/>
        <v>440.17199999999997</v>
      </c>
      <c r="S17" s="188">
        <f t="shared" si="5"/>
        <v>0.000756150804992373</v>
      </c>
      <c r="T17" s="189">
        <v>482.38599999999997</v>
      </c>
      <c r="U17" s="186">
        <v>39.733999999999995</v>
      </c>
      <c r="V17" s="185"/>
      <c r="W17" s="186"/>
      <c r="X17" s="185">
        <f t="shared" si="6"/>
        <v>522.12</v>
      </c>
      <c r="Y17" s="184">
        <f t="shared" si="7"/>
        <v>-0.1569524247299472</v>
      </c>
    </row>
    <row r="18" spans="1:25" ht="19.5" customHeight="1">
      <c r="A18" s="191" t="s">
        <v>386</v>
      </c>
      <c r="B18" s="189">
        <v>11.191</v>
      </c>
      <c r="C18" s="186">
        <v>21.509</v>
      </c>
      <c r="D18" s="185">
        <v>0</v>
      </c>
      <c r="E18" s="186">
        <v>0</v>
      </c>
      <c r="F18" s="185">
        <f t="shared" si="0"/>
        <v>32.7</v>
      </c>
      <c r="G18" s="188">
        <f t="shared" si="1"/>
        <v>0.0006713845495443918</v>
      </c>
      <c r="H18" s="189">
        <v>5.277</v>
      </c>
      <c r="I18" s="186">
        <v>6.12</v>
      </c>
      <c r="J18" s="185"/>
      <c r="K18" s="186"/>
      <c r="L18" s="185">
        <f t="shared" si="2"/>
        <v>11.397</v>
      </c>
      <c r="M18" s="190">
        <f t="shared" si="3"/>
        <v>1.8691760989734143</v>
      </c>
      <c r="N18" s="189">
        <v>163.44600000000003</v>
      </c>
      <c r="O18" s="186">
        <v>168.32800000000003</v>
      </c>
      <c r="P18" s="185">
        <v>0</v>
      </c>
      <c r="Q18" s="186">
        <v>0</v>
      </c>
      <c r="R18" s="185">
        <f t="shared" si="4"/>
        <v>331.77400000000006</v>
      </c>
      <c r="S18" s="188">
        <f t="shared" si="5"/>
        <v>0.0005699389719826332</v>
      </c>
      <c r="T18" s="189">
        <v>113.039</v>
      </c>
      <c r="U18" s="186">
        <v>145.656</v>
      </c>
      <c r="V18" s="185"/>
      <c r="W18" s="186"/>
      <c r="X18" s="185">
        <f t="shared" si="6"/>
        <v>258.695</v>
      </c>
      <c r="Y18" s="184">
        <f t="shared" si="7"/>
        <v>0.2824909642629354</v>
      </c>
    </row>
    <row r="19" spans="1:25" ht="19.5" customHeight="1" thickBot="1">
      <c r="A19" s="191" t="s">
        <v>377</v>
      </c>
      <c r="B19" s="189">
        <v>142.27200000000002</v>
      </c>
      <c r="C19" s="186">
        <v>366.73199999999997</v>
      </c>
      <c r="D19" s="185">
        <v>0.3</v>
      </c>
      <c r="E19" s="186">
        <v>0</v>
      </c>
      <c r="F19" s="185">
        <f t="shared" si="0"/>
        <v>509.30400000000003</v>
      </c>
      <c r="G19" s="188">
        <f t="shared" si="1"/>
        <v>0.010456845156610302</v>
      </c>
      <c r="H19" s="189">
        <v>530.0360000000001</v>
      </c>
      <c r="I19" s="186">
        <v>820.6049999999999</v>
      </c>
      <c r="J19" s="185">
        <v>0.2</v>
      </c>
      <c r="K19" s="186">
        <v>0.4</v>
      </c>
      <c r="L19" s="185">
        <f t="shared" si="2"/>
        <v>1351.2410000000002</v>
      </c>
      <c r="M19" s="190">
        <f t="shared" si="3"/>
        <v>-0.6230842610607583</v>
      </c>
      <c r="N19" s="189">
        <v>5562.5380000000005</v>
      </c>
      <c r="O19" s="186">
        <v>2783.1789999999996</v>
      </c>
      <c r="P19" s="185">
        <v>19.701999999999998</v>
      </c>
      <c r="Q19" s="186">
        <v>7.444</v>
      </c>
      <c r="R19" s="185">
        <f t="shared" si="4"/>
        <v>8372.863</v>
      </c>
      <c r="S19" s="188">
        <f t="shared" si="5"/>
        <v>0.01438334809470129</v>
      </c>
      <c r="T19" s="189">
        <v>7049.9109999999955</v>
      </c>
      <c r="U19" s="186">
        <v>7215.506999999998</v>
      </c>
      <c r="V19" s="185">
        <v>975.5679999999998</v>
      </c>
      <c r="W19" s="186">
        <v>113.667</v>
      </c>
      <c r="X19" s="185">
        <f t="shared" si="6"/>
        <v>15354.652999999993</v>
      </c>
      <c r="Y19" s="184">
        <f t="shared" si="7"/>
        <v>-0.4547019069724335</v>
      </c>
    </row>
    <row r="20" spans="1:25" s="192" customFormat="1" ht="19.5" customHeight="1">
      <c r="A20" s="199" t="s">
        <v>60</v>
      </c>
      <c r="B20" s="196">
        <f>SUM(B21:B33)</f>
        <v>4088.6080000000006</v>
      </c>
      <c r="C20" s="195">
        <f>SUM(C21:C33)</f>
        <v>4595.437</v>
      </c>
      <c r="D20" s="194">
        <f>SUM(D21:D33)</f>
        <v>63.43</v>
      </c>
      <c r="E20" s="195">
        <f>SUM(E21:E33)</f>
        <v>181.889</v>
      </c>
      <c r="F20" s="194">
        <f aca="true" t="shared" si="8" ref="F20:F60">SUM(B20:E20)</f>
        <v>8929.364</v>
      </c>
      <c r="G20" s="197">
        <f aca="true" t="shared" si="9" ref="G20:G60">F20/$F$9</f>
        <v>0.183334465653147</v>
      </c>
      <c r="H20" s="196">
        <f>SUM(H21:H33)</f>
        <v>3454.548</v>
      </c>
      <c r="I20" s="195">
        <f>SUM(I21:I33)</f>
        <v>4067.449</v>
      </c>
      <c r="J20" s="194">
        <f>SUM(J21:J33)</f>
        <v>13.968</v>
      </c>
      <c r="K20" s="195">
        <f>SUM(K21:K33)</f>
        <v>175.238</v>
      </c>
      <c r="L20" s="194">
        <f aca="true" t="shared" si="10" ref="L20:L60">SUM(H20:K20)</f>
        <v>7711.2029999999995</v>
      </c>
      <c r="M20" s="198">
        <f t="shared" si="3"/>
        <v>0.15797288698015088</v>
      </c>
      <c r="N20" s="196">
        <f>SUM(N21:N33)</f>
        <v>45466.99899999999</v>
      </c>
      <c r="O20" s="195">
        <f>SUM(O21:O33)</f>
        <v>48343.985</v>
      </c>
      <c r="P20" s="194">
        <f>SUM(P21:P33)</f>
        <v>1230.411</v>
      </c>
      <c r="Q20" s="195">
        <f>SUM(Q21:Q33)</f>
        <v>4186.667</v>
      </c>
      <c r="R20" s="194">
        <f aca="true" t="shared" si="11" ref="R20:R60">SUM(N20:Q20)</f>
        <v>99228.06199999999</v>
      </c>
      <c r="S20" s="197">
        <f aca="true" t="shared" si="12" ref="S20:S60">R20/$R$9</f>
        <v>0.17045922720921164</v>
      </c>
      <c r="T20" s="196">
        <f>SUM(T21:T33)</f>
        <v>45088.994999999995</v>
      </c>
      <c r="U20" s="195">
        <f>SUM(U21:U33)</f>
        <v>49827.048</v>
      </c>
      <c r="V20" s="194">
        <f>SUM(V21:V33)</f>
        <v>1348.1390000000001</v>
      </c>
      <c r="W20" s="195">
        <f>SUM(W21:W33)</f>
        <v>5794.024999999999</v>
      </c>
      <c r="X20" s="194">
        <f aca="true" t="shared" si="13" ref="X20:X60">SUM(T20:W20)</f>
        <v>102058.207</v>
      </c>
      <c r="Y20" s="193">
        <f aca="true" t="shared" si="14" ref="Y20:Y60">IF(ISERROR(R20/X20-1),"         /0",IF(R20/X20&gt;5,"  *  ",(R20/X20-1)))</f>
        <v>-0.027730694896491825</v>
      </c>
    </row>
    <row r="21" spans="1:25" ht="19.5" customHeight="1">
      <c r="A21" s="206" t="s">
        <v>403</v>
      </c>
      <c r="B21" s="203">
        <v>829.2360000000001</v>
      </c>
      <c r="C21" s="201">
        <v>1249.127</v>
      </c>
      <c r="D21" s="202">
        <v>0</v>
      </c>
      <c r="E21" s="201">
        <v>0</v>
      </c>
      <c r="F21" s="202">
        <f t="shared" si="8"/>
        <v>2078.3630000000003</v>
      </c>
      <c r="G21" s="204">
        <f t="shared" si="9"/>
        <v>0.04267219591879911</v>
      </c>
      <c r="H21" s="203">
        <v>558.875</v>
      </c>
      <c r="I21" s="201">
        <v>659.482</v>
      </c>
      <c r="J21" s="202"/>
      <c r="K21" s="201"/>
      <c r="L21" s="185">
        <f t="shared" si="10"/>
        <v>1218.357</v>
      </c>
      <c r="M21" s="205">
        <f t="shared" si="3"/>
        <v>0.7058735657939343</v>
      </c>
      <c r="N21" s="203">
        <v>9695.052999999996</v>
      </c>
      <c r="O21" s="201">
        <v>10876.414999999997</v>
      </c>
      <c r="P21" s="202">
        <v>0</v>
      </c>
      <c r="Q21" s="201">
        <v>70.491</v>
      </c>
      <c r="R21" s="202">
        <f t="shared" si="11"/>
        <v>20641.958999999995</v>
      </c>
      <c r="S21" s="204">
        <f t="shared" si="12"/>
        <v>0.035459851863520526</v>
      </c>
      <c r="T21" s="207">
        <v>8180.0289999999995</v>
      </c>
      <c r="U21" s="201">
        <v>10742.554999999998</v>
      </c>
      <c r="V21" s="202">
        <v>132.95999999999998</v>
      </c>
      <c r="W21" s="201">
        <v>328.47400000000005</v>
      </c>
      <c r="X21" s="202">
        <f t="shared" si="13"/>
        <v>19384.017999999996</v>
      </c>
      <c r="Y21" s="200">
        <f t="shared" si="14"/>
        <v>0.06489578166920795</v>
      </c>
    </row>
    <row r="22" spans="1:25" ht="19.5" customHeight="1">
      <c r="A22" s="206" t="s">
        <v>402</v>
      </c>
      <c r="B22" s="203">
        <v>560.015</v>
      </c>
      <c r="C22" s="201">
        <v>1290.17</v>
      </c>
      <c r="D22" s="202">
        <v>8.629999999999999</v>
      </c>
      <c r="E22" s="201">
        <v>0</v>
      </c>
      <c r="F22" s="202">
        <f t="shared" si="8"/>
        <v>1858.815</v>
      </c>
      <c r="G22" s="204">
        <f t="shared" si="9"/>
        <v>0.038164515946830534</v>
      </c>
      <c r="H22" s="203">
        <v>193.994</v>
      </c>
      <c r="I22" s="201">
        <v>762.78</v>
      </c>
      <c r="J22" s="202"/>
      <c r="K22" s="201"/>
      <c r="L22" s="202">
        <f t="shared" si="10"/>
        <v>956.774</v>
      </c>
      <c r="M22" s="205">
        <f t="shared" si="3"/>
        <v>0.942794223087166</v>
      </c>
      <c r="N22" s="203">
        <v>3874.1859999999997</v>
      </c>
      <c r="O22" s="201">
        <v>8464.612</v>
      </c>
      <c r="P22" s="202">
        <v>8.629999999999999</v>
      </c>
      <c r="Q22" s="201">
        <v>0.2</v>
      </c>
      <c r="R22" s="202">
        <f t="shared" si="11"/>
        <v>12347.627999999999</v>
      </c>
      <c r="S22" s="204">
        <f t="shared" si="12"/>
        <v>0.02121141020316232</v>
      </c>
      <c r="T22" s="207">
        <v>6274.615999999998</v>
      </c>
      <c r="U22" s="201">
        <v>8016.774000000001</v>
      </c>
      <c r="V22" s="202">
        <v>0.065</v>
      </c>
      <c r="W22" s="201">
        <v>106.80399999999999</v>
      </c>
      <c r="X22" s="202">
        <f t="shared" si="13"/>
        <v>14398.259</v>
      </c>
      <c r="Y22" s="200">
        <f t="shared" si="14"/>
        <v>-0.1424221497890822</v>
      </c>
    </row>
    <row r="23" spans="1:25" ht="19.5" customHeight="1">
      <c r="A23" s="206" t="s">
        <v>401</v>
      </c>
      <c r="B23" s="203">
        <v>501.368</v>
      </c>
      <c r="C23" s="201">
        <v>459.67099999999994</v>
      </c>
      <c r="D23" s="202">
        <v>0</v>
      </c>
      <c r="E23" s="201">
        <v>0</v>
      </c>
      <c r="F23" s="185">
        <f t="shared" si="8"/>
        <v>961.039</v>
      </c>
      <c r="G23" s="204">
        <f t="shared" si="9"/>
        <v>0.019731704468183262</v>
      </c>
      <c r="H23" s="203">
        <v>691.307</v>
      </c>
      <c r="I23" s="201">
        <v>554.596</v>
      </c>
      <c r="J23" s="202"/>
      <c r="K23" s="201"/>
      <c r="L23" s="202">
        <f t="shared" si="10"/>
        <v>1245.903</v>
      </c>
      <c r="M23" s="205" t="s">
        <v>50</v>
      </c>
      <c r="N23" s="203">
        <v>7564.237999999999</v>
      </c>
      <c r="O23" s="201">
        <v>5879.062000000001</v>
      </c>
      <c r="P23" s="202">
        <v>0.36</v>
      </c>
      <c r="Q23" s="201">
        <v>108.70400000000001</v>
      </c>
      <c r="R23" s="202">
        <f t="shared" si="11"/>
        <v>13552.364</v>
      </c>
      <c r="S23" s="204">
        <f t="shared" si="12"/>
        <v>0.023280969594044278</v>
      </c>
      <c r="T23" s="207">
        <v>8485.041000000001</v>
      </c>
      <c r="U23" s="201">
        <v>5785.886000000002</v>
      </c>
      <c r="V23" s="202">
        <v>44.991</v>
      </c>
      <c r="W23" s="201">
        <v>151.735</v>
      </c>
      <c r="X23" s="202">
        <f t="shared" si="13"/>
        <v>14467.653000000004</v>
      </c>
      <c r="Y23" s="200">
        <f t="shared" si="14"/>
        <v>-0.06326451152788948</v>
      </c>
    </row>
    <row r="24" spans="1:25" ht="19.5" customHeight="1">
      <c r="A24" s="206" t="s">
        <v>404</v>
      </c>
      <c r="B24" s="203">
        <v>547.0360000000001</v>
      </c>
      <c r="C24" s="201">
        <v>325.51099999999997</v>
      </c>
      <c r="D24" s="202">
        <v>0.1</v>
      </c>
      <c r="E24" s="201">
        <v>2.028</v>
      </c>
      <c r="F24" s="202">
        <f t="shared" si="8"/>
        <v>874.6750000000001</v>
      </c>
      <c r="G24" s="204">
        <f t="shared" si="9"/>
        <v>0.01795851011843244</v>
      </c>
      <c r="H24" s="203">
        <v>516.137</v>
      </c>
      <c r="I24" s="201">
        <v>405.225</v>
      </c>
      <c r="J24" s="202">
        <v>0</v>
      </c>
      <c r="K24" s="201">
        <v>6.186</v>
      </c>
      <c r="L24" s="202">
        <f t="shared" si="10"/>
        <v>927.548</v>
      </c>
      <c r="M24" s="205">
        <f aca="true" t="shared" si="15" ref="M24:M41">IF(ISERROR(F24/L24-1),"         /0",(F24/L24-1))</f>
        <v>-0.057002979899692496</v>
      </c>
      <c r="N24" s="203">
        <v>6948.425999999997</v>
      </c>
      <c r="O24" s="201">
        <v>4103.680000000001</v>
      </c>
      <c r="P24" s="202">
        <v>74.872</v>
      </c>
      <c r="Q24" s="201">
        <v>697.2099999999999</v>
      </c>
      <c r="R24" s="202">
        <f t="shared" si="11"/>
        <v>11824.187999999996</v>
      </c>
      <c r="S24" s="204">
        <f t="shared" si="12"/>
        <v>0.020312217211865262</v>
      </c>
      <c r="T24" s="207">
        <v>7658.432000000001</v>
      </c>
      <c r="U24" s="201">
        <v>3370.1670000000017</v>
      </c>
      <c r="V24" s="202">
        <v>0</v>
      </c>
      <c r="W24" s="201">
        <v>1097.8539999999998</v>
      </c>
      <c r="X24" s="202">
        <f t="shared" si="13"/>
        <v>12126.453000000001</v>
      </c>
      <c r="Y24" s="200">
        <f t="shared" si="14"/>
        <v>-0.0249260851462505</v>
      </c>
    </row>
    <row r="25" spans="1:25" ht="19.5" customHeight="1">
      <c r="A25" s="206" t="s">
        <v>407</v>
      </c>
      <c r="B25" s="203">
        <v>329.431</v>
      </c>
      <c r="C25" s="201">
        <v>236.947</v>
      </c>
      <c r="D25" s="202">
        <v>0</v>
      </c>
      <c r="E25" s="201">
        <v>0</v>
      </c>
      <c r="F25" s="202">
        <f t="shared" si="8"/>
        <v>566.3779999999999</v>
      </c>
      <c r="G25" s="204">
        <f t="shared" si="9"/>
        <v>0.011628667841035273</v>
      </c>
      <c r="H25" s="203">
        <v>363.141</v>
      </c>
      <c r="I25" s="201">
        <v>230.008</v>
      </c>
      <c r="J25" s="202"/>
      <c r="K25" s="201"/>
      <c r="L25" s="202">
        <f t="shared" si="10"/>
        <v>593.149</v>
      </c>
      <c r="M25" s="205">
        <f t="shared" si="15"/>
        <v>-0.04513368479083679</v>
      </c>
      <c r="N25" s="203">
        <v>3229.3730000000005</v>
      </c>
      <c r="O25" s="201">
        <v>2363.889</v>
      </c>
      <c r="P25" s="202">
        <v>0</v>
      </c>
      <c r="Q25" s="201">
        <v>0</v>
      </c>
      <c r="R25" s="202">
        <f t="shared" si="11"/>
        <v>5593.262000000001</v>
      </c>
      <c r="S25" s="204">
        <f t="shared" si="12"/>
        <v>0.009608402087895757</v>
      </c>
      <c r="T25" s="207">
        <v>3755.0770000000007</v>
      </c>
      <c r="U25" s="201">
        <v>2359.026</v>
      </c>
      <c r="V25" s="202"/>
      <c r="W25" s="201"/>
      <c r="X25" s="202">
        <f t="shared" si="13"/>
        <v>6114.103000000001</v>
      </c>
      <c r="Y25" s="200">
        <f t="shared" si="14"/>
        <v>-0.08518682135384381</v>
      </c>
    </row>
    <row r="26" spans="1:25" ht="19.5" customHeight="1">
      <c r="A26" s="206" t="s">
        <v>405</v>
      </c>
      <c r="B26" s="203">
        <v>162.599</v>
      </c>
      <c r="C26" s="201">
        <v>311.97</v>
      </c>
      <c r="D26" s="202">
        <v>0</v>
      </c>
      <c r="E26" s="201">
        <v>0</v>
      </c>
      <c r="F26" s="202">
        <f>SUM(B26:E26)</f>
        <v>474.569</v>
      </c>
      <c r="G26" s="204">
        <f>F26/$F$9</f>
        <v>0.009743678724548392</v>
      </c>
      <c r="H26" s="203">
        <v>139.264</v>
      </c>
      <c r="I26" s="201">
        <v>421.632</v>
      </c>
      <c r="J26" s="202"/>
      <c r="K26" s="201"/>
      <c r="L26" s="202">
        <f>SUM(H26:K26)</f>
        <v>560.896</v>
      </c>
      <c r="M26" s="205">
        <f>IF(ISERROR(F26/L26-1),"         /0",(F26/L26-1))</f>
        <v>-0.15390910257873103</v>
      </c>
      <c r="N26" s="203">
        <v>1755.262</v>
      </c>
      <c r="O26" s="201">
        <v>2716.938</v>
      </c>
      <c r="P26" s="202">
        <v>0</v>
      </c>
      <c r="Q26" s="201">
        <v>42.826</v>
      </c>
      <c r="R26" s="202">
        <f>SUM(N26:Q26)</f>
        <v>4515.026</v>
      </c>
      <c r="S26" s="204">
        <f>R26/$R$9</f>
        <v>0.007756151105616655</v>
      </c>
      <c r="T26" s="207">
        <v>2009.6469999999997</v>
      </c>
      <c r="U26" s="201">
        <v>4469.322</v>
      </c>
      <c r="V26" s="202"/>
      <c r="W26" s="201">
        <v>71.735</v>
      </c>
      <c r="X26" s="202">
        <f>SUM(T26:W26)</f>
        <v>6550.704</v>
      </c>
      <c r="Y26" s="200">
        <f>IF(ISERROR(R26/X26-1),"         /0",IF(R26/X26&gt;5,"  *  ",(R26/X26-1)))</f>
        <v>-0.3107571338897316</v>
      </c>
    </row>
    <row r="27" spans="1:25" ht="19.5" customHeight="1">
      <c r="A27" s="206" t="s">
        <v>480</v>
      </c>
      <c r="B27" s="203">
        <v>0.03</v>
      </c>
      <c r="C27" s="201">
        <v>415.956</v>
      </c>
      <c r="D27" s="202">
        <v>0</v>
      </c>
      <c r="E27" s="201">
        <v>0</v>
      </c>
      <c r="F27" s="202">
        <f t="shared" si="8"/>
        <v>415.986</v>
      </c>
      <c r="G27" s="204">
        <f t="shared" si="9"/>
        <v>0.008540873798983894</v>
      </c>
      <c r="H27" s="203"/>
      <c r="I27" s="201">
        <v>707.911</v>
      </c>
      <c r="J27" s="202"/>
      <c r="K27" s="201"/>
      <c r="L27" s="202">
        <f t="shared" si="10"/>
        <v>707.911</v>
      </c>
      <c r="M27" s="205">
        <f t="shared" si="15"/>
        <v>-0.41237528446372496</v>
      </c>
      <c r="N27" s="203">
        <v>192.719</v>
      </c>
      <c r="O27" s="201">
        <v>6802.120000000001</v>
      </c>
      <c r="P27" s="202">
        <v>193.53699999999998</v>
      </c>
      <c r="Q27" s="201">
        <v>74.52699999999999</v>
      </c>
      <c r="R27" s="202">
        <f t="shared" si="11"/>
        <v>7262.903000000001</v>
      </c>
      <c r="S27" s="204">
        <f t="shared" si="12"/>
        <v>0.012476599942821267</v>
      </c>
      <c r="T27" s="207">
        <v>137.243</v>
      </c>
      <c r="U27" s="201">
        <v>7076.629000000003</v>
      </c>
      <c r="V27" s="202"/>
      <c r="W27" s="201">
        <v>171.328</v>
      </c>
      <c r="X27" s="202">
        <f t="shared" si="13"/>
        <v>7385.2000000000035</v>
      </c>
      <c r="Y27" s="200">
        <f t="shared" si="14"/>
        <v>-0.01655974110382963</v>
      </c>
    </row>
    <row r="28" spans="1:25" ht="19.5" customHeight="1">
      <c r="A28" s="206" t="s">
        <v>410</v>
      </c>
      <c r="B28" s="203">
        <v>254.193</v>
      </c>
      <c r="C28" s="201">
        <v>15.447000000000001</v>
      </c>
      <c r="D28" s="202">
        <v>0</v>
      </c>
      <c r="E28" s="201">
        <v>5.02</v>
      </c>
      <c r="F28" s="202">
        <f t="shared" si="8"/>
        <v>274.65999999999997</v>
      </c>
      <c r="G28" s="204">
        <f t="shared" si="9"/>
        <v>0.005639219583420875</v>
      </c>
      <c r="H28" s="203">
        <v>140.193</v>
      </c>
      <c r="I28" s="201">
        <v>107.09200000000001</v>
      </c>
      <c r="J28" s="202"/>
      <c r="K28" s="201"/>
      <c r="L28" s="202">
        <f t="shared" si="10"/>
        <v>247.28500000000003</v>
      </c>
      <c r="M28" s="205">
        <f t="shared" si="15"/>
        <v>0.11070222617627401</v>
      </c>
      <c r="N28" s="203">
        <v>2360.7880000000005</v>
      </c>
      <c r="O28" s="201">
        <v>825.4809999999999</v>
      </c>
      <c r="P28" s="202"/>
      <c r="Q28" s="201">
        <v>46.303</v>
      </c>
      <c r="R28" s="202">
        <f t="shared" si="11"/>
        <v>3232.572</v>
      </c>
      <c r="S28" s="204">
        <f t="shared" si="12"/>
        <v>0.0055530836127600245</v>
      </c>
      <c r="T28" s="207">
        <v>1173.7599999999998</v>
      </c>
      <c r="U28" s="201">
        <v>316.93199999999996</v>
      </c>
      <c r="V28" s="202">
        <v>0</v>
      </c>
      <c r="W28" s="201">
        <v>30.011000000000003</v>
      </c>
      <c r="X28" s="202">
        <f t="shared" si="13"/>
        <v>1520.7029999999997</v>
      </c>
      <c r="Y28" s="200">
        <f t="shared" si="14"/>
        <v>1.1257089648669072</v>
      </c>
    </row>
    <row r="29" spans="1:25" ht="19.5" customHeight="1">
      <c r="A29" s="206" t="s">
        <v>417</v>
      </c>
      <c r="B29" s="203">
        <v>0</v>
      </c>
      <c r="C29" s="201">
        <v>0.801</v>
      </c>
      <c r="D29" s="202">
        <v>0</v>
      </c>
      <c r="E29" s="201">
        <v>129.56</v>
      </c>
      <c r="F29" s="202">
        <f t="shared" si="8"/>
        <v>130.361</v>
      </c>
      <c r="G29" s="204">
        <f t="shared" si="9"/>
        <v>0.002676524809270839</v>
      </c>
      <c r="H29" s="203">
        <v>0</v>
      </c>
      <c r="I29" s="201">
        <v>2.88</v>
      </c>
      <c r="J29" s="202"/>
      <c r="K29" s="201">
        <v>55.099999999999994</v>
      </c>
      <c r="L29" s="202">
        <f t="shared" si="10"/>
        <v>57.98</v>
      </c>
      <c r="M29" s="205">
        <f t="shared" si="15"/>
        <v>1.2483787512935494</v>
      </c>
      <c r="N29" s="203">
        <v>0.376</v>
      </c>
      <c r="O29" s="201">
        <v>99.422</v>
      </c>
      <c r="P29" s="202">
        <v>0.21000000000000002</v>
      </c>
      <c r="Q29" s="201">
        <v>1025.4220000000003</v>
      </c>
      <c r="R29" s="202">
        <f t="shared" si="11"/>
        <v>1125.4300000000003</v>
      </c>
      <c r="S29" s="204">
        <f t="shared" si="12"/>
        <v>0.001933323338291774</v>
      </c>
      <c r="T29" s="207">
        <v>11.716000000000001</v>
      </c>
      <c r="U29" s="201">
        <v>78.461</v>
      </c>
      <c r="V29" s="202">
        <v>0</v>
      </c>
      <c r="W29" s="201">
        <v>933.203</v>
      </c>
      <c r="X29" s="202">
        <f t="shared" si="13"/>
        <v>1023.38</v>
      </c>
      <c r="Y29" s="200">
        <f t="shared" si="14"/>
        <v>0.09971857960874786</v>
      </c>
    </row>
    <row r="30" spans="1:25" ht="19.5" customHeight="1">
      <c r="A30" s="206" t="s">
        <v>406</v>
      </c>
      <c r="B30" s="203">
        <v>39.941</v>
      </c>
      <c r="C30" s="201">
        <v>46.909</v>
      </c>
      <c r="D30" s="202">
        <v>0</v>
      </c>
      <c r="E30" s="201">
        <v>0</v>
      </c>
      <c r="F30" s="202">
        <f t="shared" si="8"/>
        <v>86.85</v>
      </c>
      <c r="G30" s="204">
        <f t="shared" si="9"/>
        <v>0.0017831727256247833</v>
      </c>
      <c r="H30" s="203">
        <v>57.730999999999995</v>
      </c>
      <c r="I30" s="201">
        <v>36.41</v>
      </c>
      <c r="J30" s="202"/>
      <c r="K30" s="201"/>
      <c r="L30" s="202">
        <f t="shared" si="10"/>
        <v>94.14099999999999</v>
      </c>
      <c r="M30" s="205" t="s">
        <v>50</v>
      </c>
      <c r="N30" s="203">
        <v>604.553</v>
      </c>
      <c r="O30" s="201">
        <v>738.9480000000001</v>
      </c>
      <c r="P30" s="202">
        <v>50.788000000000004</v>
      </c>
      <c r="Q30" s="201">
        <v>22.215</v>
      </c>
      <c r="R30" s="202">
        <f t="shared" si="11"/>
        <v>1416.5040000000001</v>
      </c>
      <c r="S30" s="204">
        <f t="shared" si="12"/>
        <v>0.0024333456918543585</v>
      </c>
      <c r="T30" s="207">
        <v>627.8610000000001</v>
      </c>
      <c r="U30" s="201">
        <v>537.931</v>
      </c>
      <c r="V30" s="202"/>
      <c r="W30" s="201">
        <v>51.716</v>
      </c>
      <c r="X30" s="202">
        <f t="shared" si="13"/>
        <v>1217.508</v>
      </c>
      <c r="Y30" s="200">
        <f t="shared" si="14"/>
        <v>0.1634453325974039</v>
      </c>
    </row>
    <row r="31" spans="1:25" ht="19.5" customHeight="1">
      <c r="A31" s="206" t="s">
        <v>413</v>
      </c>
      <c r="B31" s="203">
        <v>33.458</v>
      </c>
      <c r="C31" s="201">
        <v>3.149</v>
      </c>
      <c r="D31" s="202">
        <v>0</v>
      </c>
      <c r="E31" s="201">
        <v>0</v>
      </c>
      <c r="F31" s="202">
        <f t="shared" si="8"/>
        <v>36.607</v>
      </c>
      <c r="G31" s="204">
        <f t="shared" si="9"/>
        <v>0.0007516016576505061</v>
      </c>
      <c r="H31" s="203">
        <v>21.003</v>
      </c>
      <c r="I31" s="201">
        <v>0.926</v>
      </c>
      <c r="J31" s="202"/>
      <c r="K31" s="201"/>
      <c r="L31" s="202">
        <f t="shared" si="10"/>
        <v>21.929</v>
      </c>
      <c r="M31" s="205">
        <f t="shared" si="15"/>
        <v>0.669341967257969</v>
      </c>
      <c r="N31" s="203">
        <v>324.78499999999997</v>
      </c>
      <c r="O31" s="201">
        <v>93.441</v>
      </c>
      <c r="P31" s="202"/>
      <c r="Q31" s="201"/>
      <c r="R31" s="202">
        <f t="shared" si="11"/>
        <v>418.226</v>
      </c>
      <c r="S31" s="204">
        <f t="shared" si="12"/>
        <v>0.0007184508023425848</v>
      </c>
      <c r="T31" s="207">
        <v>259.036</v>
      </c>
      <c r="U31" s="201">
        <v>36.509000000000015</v>
      </c>
      <c r="V31" s="202"/>
      <c r="W31" s="201"/>
      <c r="X31" s="202">
        <f t="shared" si="13"/>
        <v>295.545</v>
      </c>
      <c r="Y31" s="200">
        <f t="shared" si="14"/>
        <v>0.41510091525825166</v>
      </c>
    </row>
    <row r="32" spans="1:25" ht="19.5" customHeight="1">
      <c r="A32" s="206" t="s">
        <v>481</v>
      </c>
      <c r="B32" s="203">
        <v>0</v>
      </c>
      <c r="C32" s="201">
        <v>0</v>
      </c>
      <c r="D32" s="202">
        <v>0</v>
      </c>
      <c r="E32" s="201">
        <v>36.198</v>
      </c>
      <c r="F32" s="202">
        <f t="shared" si="8"/>
        <v>36.198</v>
      </c>
      <c r="G32" s="204">
        <f t="shared" si="9"/>
        <v>0.0007432042178718009</v>
      </c>
      <c r="H32" s="203">
        <v>5.508</v>
      </c>
      <c r="I32" s="201">
        <v>7.687</v>
      </c>
      <c r="J32" s="202"/>
      <c r="K32" s="201">
        <v>37.042</v>
      </c>
      <c r="L32" s="202">
        <f t="shared" si="10"/>
        <v>50.237</v>
      </c>
      <c r="M32" s="205">
        <f>IF(ISERROR(F32/L32-1),"         /0",(F32/L32-1))</f>
        <v>-0.2794553814917292</v>
      </c>
      <c r="N32" s="203">
        <v>25.116999999999997</v>
      </c>
      <c r="O32" s="201">
        <v>98.285</v>
      </c>
      <c r="P32" s="202">
        <v>0</v>
      </c>
      <c r="Q32" s="201">
        <v>1344.929</v>
      </c>
      <c r="R32" s="202">
        <f t="shared" si="11"/>
        <v>1468.3310000000001</v>
      </c>
      <c r="S32" s="204">
        <f t="shared" si="12"/>
        <v>0.002522376860966296</v>
      </c>
      <c r="T32" s="207">
        <v>140.846</v>
      </c>
      <c r="U32" s="201">
        <v>13.414</v>
      </c>
      <c r="V32" s="202"/>
      <c r="W32" s="201">
        <v>1322.006</v>
      </c>
      <c r="X32" s="202">
        <f t="shared" si="13"/>
        <v>1476.266</v>
      </c>
      <c r="Y32" s="200">
        <f t="shared" si="14"/>
        <v>-0.00537504758627505</v>
      </c>
    </row>
    <row r="33" spans="1:25" ht="19.5" customHeight="1" thickBot="1">
      <c r="A33" s="206" t="s">
        <v>377</v>
      </c>
      <c r="B33" s="203">
        <v>831.3009999999999</v>
      </c>
      <c r="C33" s="201">
        <v>239.779</v>
      </c>
      <c r="D33" s="202">
        <v>54.7</v>
      </c>
      <c r="E33" s="201">
        <v>9.083</v>
      </c>
      <c r="F33" s="202">
        <f t="shared" si="8"/>
        <v>1134.863</v>
      </c>
      <c r="G33" s="204">
        <f t="shared" si="9"/>
        <v>0.023300595842495324</v>
      </c>
      <c r="H33" s="203">
        <v>767.395</v>
      </c>
      <c r="I33" s="201">
        <v>170.82</v>
      </c>
      <c r="J33" s="202">
        <v>13.968</v>
      </c>
      <c r="K33" s="201">
        <v>76.91</v>
      </c>
      <c r="L33" s="202">
        <f t="shared" si="10"/>
        <v>1029.0929999999998</v>
      </c>
      <c r="M33" s="205">
        <f t="shared" si="15"/>
        <v>0.10277982650741979</v>
      </c>
      <c r="N33" s="203">
        <v>8892.122999999998</v>
      </c>
      <c r="O33" s="201">
        <v>5281.691999999999</v>
      </c>
      <c r="P33" s="202">
        <v>902.014</v>
      </c>
      <c r="Q33" s="201">
        <v>753.8400000000001</v>
      </c>
      <c r="R33" s="202">
        <f t="shared" si="11"/>
        <v>15829.668999999996</v>
      </c>
      <c r="S33" s="204">
        <f t="shared" si="12"/>
        <v>0.027193044894070525</v>
      </c>
      <c r="T33" s="207">
        <v>6375.691000000001</v>
      </c>
      <c r="U33" s="201">
        <v>7023.442000000001</v>
      </c>
      <c r="V33" s="202">
        <v>1170.123</v>
      </c>
      <c r="W33" s="201">
        <v>1529.1589999999999</v>
      </c>
      <c r="X33" s="202">
        <f t="shared" si="13"/>
        <v>16098.415</v>
      </c>
      <c r="Y33" s="200">
        <f t="shared" si="14"/>
        <v>-0.016693941608537544</v>
      </c>
    </row>
    <row r="34" spans="1:25" s="192" customFormat="1" ht="19.5" customHeight="1">
      <c r="A34" s="199" t="s">
        <v>59</v>
      </c>
      <c r="B34" s="196">
        <f>SUM(B35:B44)</f>
        <v>2858.5989999999997</v>
      </c>
      <c r="C34" s="195">
        <f>SUM(C35:C44)</f>
        <v>1583.0879999999997</v>
      </c>
      <c r="D34" s="194">
        <f>SUM(D35:D44)</f>
        <v>0</v>
      </c>
      <c r="E34" s="195">
        <f>SUM(E35:E44)</f>
        <v>0</v>
      </c>
      <c r="F34" s="194">
        <f t="shared" si="8"/>
        <v>4441.687</v>
      </c>
      <c r="G34" s="197">
        <f t="shared" si="9"/>
        <v>0.09119510781994436</v>
      </c>
      <c r="H34" s="196">
        <f>SUM(H35:H44)</f>
        <v>2025.0729999999999</v>
      </c>
      <c r="I34" s="266">
        <f>SUM(I35:I44)</f>
        <v>1932.8759999999997</v>
      </c>
      <c r="J34" s="194">
        <f>SUM(J35:J44)</f>
        <v>0</v>
      </c>
      <c r="K34" s="195">
        <f>SUM(K35:K44)</f>
        <v>0.1</v>
      </c>
      <c r="L34" s="194">
        <f t="shared" si="10"/>
        <v>3958.0489999999995</v>
      </c>
      <c r="M34" s="198">
        <f t="shared" si="15"/>
        <v>0.12219100875203925</v>
      </c>
      <c r="N34" s="196">
        <f>SUM(N35:N44)</f>
        <v>31212.196000000004</v>
      </c>
      <c r="O34" s="195">
        <f>SUM(O35:O44)</f>
        <v>18726.654</v>
      </c>
      <c r="P34" s="194">
        <f>SUM(P35:P44)</f>
        <v>184.853</v>
      </c>
      <c r="Q34" s="195">
        <f>SUM(Q35:Q44)</f>
        <v>8.152999999999999</v>
      </c>
      <c r="R34" s="194">
        <f t="shared" si="11"/>
        <v>50131.85600000001</v>
      </c>
      <c r="S34" s="197">
        <f t="shared" si="12"/>
        <v>0.08611916085112578</v>
      </c>
      <c r="T34" s="196">
        <f>SUM(T35:T44)</f>
        <v>24375.390999999996</v>
      </c>
      <c r="U34" s="195">
        <f>SUM(U35:U44)</f>
        <v>18785.063</v>
      </c>
      <c r="V34" s="194">
        <f>SUM(V35:V44)</f>
        <v>1451.4560000000001</v>
      </c>
      <c r="W34" s="195">
        <f>SUM(W35:W44)</f>
        <v>294.377</v>
      </c>
      <c r="X34" s="194">
        <f t="shared" si="13"/>
        <v>44906.287</v>
      </c>
      <c r="Y34" s="193">
        <f t="shared" si="14"/>
        <v>0.11636608922933234</v>
      </c>
    </row>
    <row r="35" spans="1:25" ht="19.5" customHeight="1">
      <c r="A35" s="206" t="s">
        <v>482</v>
      </c>
      <c r="B35" s="203">
        <v>1087.594</v>
      </c>
      <c r="C35" s="201">
        <v>121.985</v>
      </c>
      <c r="D35" s="202">
        <v>0</v>
      </c>
      <c r="E35" s="201">
        <v>0</v>
      </c>
      <c r="F35" s="202">
        <f t="shared" si="8"/>
        <v>1209.579</v>
      </c>
      <c r="G35" s="204">
        <f t="shared" si="9"/>
        <v>0.024834637677472654</v>
      </c>
      <c r="H35" s="203">
        <v>376.475</v>
      </c>
      <c r="I35" s="249">
        <v>494.982</v>
      </c>
      <c r="J35" s="202"/>
      <c r="K35" s="201"/>
      <c r="L35" s="202">
        <f t="shared" si="10"/>
        <v>871.4570000000001</v>
      </c>
      <c r="M35" s="205">
        <f t="shared" si="15"/>
        <v>0.38799619487823245</v>
      </c>
      <c r="N35" s="203">
        <v>9732.061000000002</v>
      </c>
      <c r="O35" s="201">
        <v>3959.059</v>
      </c>
      <c r="P35" s="202">
        <v>184.829</v>
      </c>
      <c r="Q35" s="201">
        <v>8.03</v>
      </c>
      <c r="R35" s="202">
        <f t="shared" si="11"/>
        <v>13883.979000000003</v>
      </c>
      <c r="S35" s="204">
        <f t="shared" si="12"/>
        <v>0.02385063542739476</v>
      </c>
      <c r="T35" s="203">
        <v>3809.548</v>
      </c>
      <c r="U35" s="201">
        <v>2915.2819999999997</v>
      </c>
      <c r="V35" s="202">
        <v>100.69</v>
      </c>
      <c r="W35" s="201">
        <v>11.317</v>
      </c>
      <c r="X35" s="185">
        <f t="shared" si="13"/>
        <v>6836.8369999999995</v>
      </c>
      <c r="Y35" s="200">
        <f t="shared" si="14"/>
        <v>1.030760569544075</v>
      </c>
    </row>
    <row r="36" spans="1:25" ht="19.5" customHeight="1">
      <c r="A36" s="206" t="s">
        <v>418</v>
      </c>
      <c r="B36" s="203">
        <v>317.494</v>
      </c>
      <c r="C36" s="201">
        <v>644.5609999999999</v>
      </c>
      <c r="D36" s="202">
        <v>0</v>
      </c>
      <c r="E36" s="201">
        <v>0</v>
      </c>
      <c r="F36" s="202">
        <f t="shared" si="8"/>
        <v>962.055</v>
      </c>
      <c r="G36" s="204">
        <f t="shared" si="9"/>
        <v>0.01975256461198562</v>
      </c>
      <c r="H36" s="203">
        <v>396.96500000000003</v>
      </c>
      <c r="I36" s="249">
        <v>755.183</v>
      </c>
      <c r="J36" s="202">
        <v>0</v>
      </c>
      <c r="K36" s="201"/>
      <c r="L36" s="202">
        <f t="shared" si="10"/>
        <v>1152.1480000000001</v>
      </c>
      <c r="M36" s="205">
        <f t="shared" si="15"/>
        <v>-0.1649900880789622</v>
      </c>
      <c r="N36" s="203">
        <v>3603.7670000000007</v>
      </c>
      <c r="O36" s="201">
        <v>6829.082</v>
      </c>
      <c r="P36" s="202">
        <v>0</v>
      </c>
      <c r="Q36" s="201">
        <v>0</v>
      </c>
      <c r="R36" s="202">
        <f t="shared" si="11"/>
        <v>10432.849000000002</v>
      </c>
      <c r="S36" s="204">
        <f t="shared" si="12"/>
        <v>0.017922101291572106</v>
      </c>
      <c r="T36" s="203">
        <v>3308.238</v>
      </c>
      <c r="U36" s="201">
        <v>7554.3279999999995</v>
      </c>
      <c r="V36" s="202">
        <v>0</v>
      </c>
      <c r="W36" s="201"/>
      <c r="X36" s="185">
        <f t="shared" si="13"/>
        <v>10862.565999999999</v>
      </c>
      <c r="Y36" s="200">
        <f t="shared" si="14"/>
        <v>-0.039559437429424804</v>
      </c>
    </row>
    <row r="37" spans="1:25" ht="19.5" customHeight="1">
      <c r="A37" s="206" t="s">
        <v>483</v>
      </c>
      <c r="B37" s="203">
        <v>905.2429999999999</v>
      </c>
      <c r="C37" s="201">
        <v>0</v>
      </c>
      <c r="D37" s="202">
        <v>0</v>
      </c>
      <c r="E37" s="201">
        <v>0</v>
      </c>
      <c r="F37" s="202">
        <f>SUM(B37:E37)</f>
        <v>905.2429999999999</v>
      </c>
      <c r="G37" s="204">
        <f>F37/$F$9</f>
        <v>0.01858612121661204</v>
      </c>
      <c r="H37" s="203">
        <v>722.783</v>
      </c>
      <c r="I37" s="249"/>
      <c r="J37" s="202"/>
      <c r="K37" s="201"/>
      <c r="L37" s="202">
        <f>SUM(H37:K37)</f>
        <v>722.783</v>
      </c>
      <c r="M37" s="205">
        <f>IF(ISERROR(F37/L37-1),"         /0",(F37/L37-1))</f>
        <v>0.2524409124176965</v>
      </c>
      <c r="N37" s="203">
        <v>11548.494</v>
      </c>
      <c r="O37" s="201">
        <v>0</v>
      </c>
      <c r="P37" s="202"/>
      <c r="Q37" s="201"/>
      <c r="R37" s="202">
        <f>SUM(N37:Q37)</f>
        <v>11548.494</v>
      </c>
      <c r="S37" s="204">
        <f>R37/$R$9</f>
        <v>0.019838615437941513</v>
      </c>
      <c r="T37" s="203">
        <v>10943.452999999998</v>
      </c>
      <c r="U37" s="201">
        <v>204.65699999999998</v>
      </c>
      <c r="V37" s="202"/>
      <c r="W37" s="201"/>
      <c r="X37" s="185">
        <f>SUM(T37:W37)</f>
        <v>11148.109999999997</v>
      </c>
      <c r="Y37" s="200">
        <f>IF(ISERROR(R37/X37-1),"         /0",IF(R37/X37&gt;5,"  *  ",(R37/X37-1)))</f>
        <v>0.03591496675221206</v>
      </c>
    </row>
    <row r="38" spans="1:25" ht="19.5" customHeight="1">
      <c r="A38" s="206" t="s">
        <v>420</v>
      </c>
      <c r="B38" s="203">
        <v>130.879</v>
      </c>
      <c r="C38" s="201">
        <v>251.751</v>
      </c>
      <c r="D38" s="202">
        <v>0</v>
      </c>
      <c r="E38" s="201">
        <v>0</v>
      </c>
      <c r="F38" s="202">
        <f>SUM(B38:E38)</f>
        <v>382.63</v>
      </c>
      <c r="G38" s="204">
        <f>F38/$F$9</f>
        <v>0.007856020495173413</v>
      </c>
      <c r="H38" s="203">
        <v>91.633</v>
      </c>
      <c r="I38" s="249">
        <v>219.957</v>
      </c>
      <c r="J38" s="202"/>
      <c r="K38" s="201"/>
      <c r="L38" s="202">
        <f>SUM(H38:K38)</f>
        <v>311.59</v>
      </c>
      <c r="M38" s="205">
        <f>IF(ISERROR(F38/L38-1),"         /0",(F38/L38-1))</f>
        <v>0.2279919124490517</v>
      </c>
      <c r="N38" s="203">
        <v>1641.0130000000001</v>
      </c>
      <c r="O38" s="201">
        <v>3454.8860000000004</v>
      </c>
      <c r="P38" s="202"/>
      <c r="Q38" s="201"/>
      <c r="R38" s="202">
        <f>SUM(N38:Q38)</f>
        <v>5095.899</v>
      </c>
      <c r="S38" s="204">
        <f>R38/$R$9</f>
        <v>0.008754005550125472</v>
      </c>
      <c r="T38" s="203">
        <v>1821.092</v>
      </c>
      <c r="U38" s="201">
        <v>3253.5570000000002</v>
      </c>
      <c r="V38" s="202"/>
      <c r="W38" s="201">
        <v>38.872</v>
      </c>
      <c r="X38" s="185">
        <f>SUM(T38:W38)</f>
        <v>5113.521000000001</v>
      </c>
      <c r="Y38" s="200">
        <f>IF(ISERROR(R38/X38-1),"         /0",IF(R38/X38&gt;5,"  *  ",(R38/X38-1)))</f>
        <v>-0.0034461577453187564</v>
      </c>
    </row>
    <row r="39" spans="1:25" ht="19.5" customHeight="1">
      <c r="A39" s="206" t="s">
        <v>419</v>
      </c>
      <c r="B39" s="203">
        <v>3.8369999999999997</v>
      </c>
      <c r="C39" s="201">
        <v>235.567</v>
      </c>
      <c r="D39" s="202">
        <v>0</v>
      </c>
      <c r="E39" s="201">
        <v>0</v>
      </c>
      <c r="F39" s="185">
        <f t="shared" si="8"/>
        <v>239.404</v>
      </c>
      <c r="G39" s="204">
        <f t="shared" si="9"/>
        <v>0.004915356168168977</v>
      </c>
      <c r="H39" s="203">
        <v>23.225</v>
      </c>
      <c r="I39" s="249">
        <v>249.90699999999998</v>
      </c>
      <c r="J39" s="202"/>
      <c r="K39" s="201"/>
      <c r="L39" s="185">
        <f t="shared" si="10"/>
        <v>273.132</v>
      </c>
      <c r="M39" s="205">
        <f t="shared" si="15"/>
        <v>-0.12348607999062722</v>
      </c>
      <c r="N39" s="203">
        <v>116.028</v>
      </c>
      <c r="O39" s="201">
        <v>2575.6850000000004</v>
      </c>
      <c r="P39" s="202"/>
      <c r="Q39" s="201"/>
      <c r="R39" s="202">
        <f t="shared" si="11"/>
        <v>2691.713</v>
      </c>
      <c r="S39" s="204">
        <f t="shared" si="12"/>
        <v>0.004623967339491008</v>
      </c>
      <c r="T39" s="203">
        <v>144.39399999999998</v>
      </c>
      <c r="U39" s="201">
        <v>2687.7970000000005</v>
      </c>
      <c r="V39" s="202"/>
      <c r="W39" s="201"/>
      <c r="X39" s="185">
        <f t="shared" si="13"/>
        <v>2832.1910000000003</v>
      </c>
      <c r="Y39" s="200">
        <f t="shared" si="14"/>
        <v>-0.049600468329996095</v>
      </c>
    </row>
    <row r="40" spans="1:25" ht="19.5" customHeight="1">
      <c r="A40" s="206" t="s">
        <v>422</v>
      </c>
      <c r="B40" s="203">
        <v>20.104</v>
      </c>
      <c r="C40" s="201">
        <v>162.053</v>
      </c>
      <c r="D40" s="202">
        <v>0</v>
      </c>
      <c r="E40" s="201">
        <v>0</v>
      </c>
      <c r="F40" s="185">
        <f t="shared" si="8"/>
        <v>182.15699999999998</v>
      </c>
      <c r="G40" s="204">
        <f t="shared" si="9"/>
        <v>0.003739981510439075</v>
      </c>
      <c r="H40" s="203">
        <v>11.475</v>
      </c>
      <c r="I40" s="249">
        <v>118.116</v>
      </c>
      <c r="J40" s="202"/>
      <c r="K40" s="201"/>
      <c r="L40" s="185">
        <f t="shared" si="10"/>
        <v>129.591</v>
      </c>
      <c r="M40" s="205">
        <f t="shared" si="15"/>
        <v>0.40563002060328235</v>
      </c>
      <c r="N40" s="203">
        <v>225.55999999999997</v>
      </c>
      <c r="O40" s="201">
        <v>828.604</v>
      </c>
      <c r="P40" s="202"/>
      <c r="Q40" s="201"/>
      <c r="R40" s="202">
        <f t="shared" si="11"/>
        <v>1054.164</v>
      </c>
      <c r="S40" s="204">
        <f t="shared" si="12"/>
        <v>0.0018108988240823588</v>
      </c>
      <c r="T40" s="203">
        <v>177.285</v>
      </c>
      <c r="U40" s="201">
        <v>1205.574</v>
      </c>
      <c r="V40" s="202"/>
      <c r="W40" s="201"/>
      <c r="X40" s="185">
        <f t="shared" si="13"/>
        <v>1382.8590000000002</v>
      </c>
      <c r="Y40" s="200">
        <f t="shared" si="14"/>
        <v>-0.23769234607432876</v>
      </c>
    </row>
    <row r="41" spans="1:25" ht="19.5" customHeight="1">
      <c r="A41" s="206" t="s">
        <v>425</v>
      </c>
      <c r="B41" s="203">
        <v>19.912</v>
      </c>
      <c r="C41" s="201">
        <v>56.283</v>
      </c>
      <c r="D41" s="202">
        <v>0</v>
      </c>
      <c r="E41" s="201">
        <v>0</v>
      </c>
      <c r="F41" s="202">
        <f t="shared" si="8"/>
        <v>76.195</v>
      </c>
      <c r="G41" s="204">
        <f t="shared" si="9"/>
        <v>0.0015644081269888355</v>
      </c>
      <c r="H41" s="203">
        <v>0</v>
      </c>
      <c r="I41" s="249"/>
      <c r="J41" s="202"/>
      <c r="K41" s="201"/>
      <c r="L41" s="202">
        <f t="shared" si="10"/>
        <v>0</v>
      </c>
      <c r="M41" s="205" t="str">
        <f t="shared" si="15"/>
        <v>         /0</v>
      </c>
      <c r="N41" s="203">
        <v>69.67599999999999</v>
      </c>
      <c r="O41" s="201">
        <v>315.447</v>
      </c>
      <c r="P41" s="202"/>
      <c r="Q41" s="201"/>
      <c r="R41" s="202">
        <f t="shared" si="11"/>
        <v>385.123</v>
      </c>
      <c r="S41" s="204">
        <f t="shared" si="12"/>
        <v>0.0006615847134099345</v>
      </c>
      <c r="T41" s="203">
        <v>0</v>
      </c>
      <c r="U41" s="201"/>
      <c r="V41" s="202"/>
      <c r="W41" s="201"/>
      <c r="X41" s="185">
        <f t="shared" si="13"/>
        <v>0</v>
      </c>
      <c r="Y41" s="200" t="str">
        <f t="shared" si="14"/>
        <v>         /0</v>
      </c>
    </row>
    <row r="42" spans="1:25" ht="19.5" customHeight="1">
      <c r="A42" s="206" t="s">
        <v>421</v>
      </c>
      <c r="B42" s="203">
        <v>10.567</v>
      </c>
      <c r="C42" s="201">
        <v>64.422</v>
      </c>
      <c r="D42" s="202">
        <v>0</v>
      </c>
      <c r="E42" s="201">
        <v>0</v>
      </c>
      <c r="F42" s="202">
        <f t="shared" si="8"/>
        <v>74.989</v>
      </c>
      <c r="G42" s="204">
        <f t="shared" si="9"/>
        <v>0.0015396469720423361</v>
      </c>
      <c r="H42" s="203">
        <v>2.159</v>
      </c>
      <c r="I42" s="249">
        <v>67.839</v>
      </c>
      <c r="J42" s="202">
        <v>0</v>
      </c>
      <c r="K42" s="201"/>
      <c r="L42" s="202">
        <f t="shared" si="10"/>
        <v>69.998</v>
      </c>
      <c r="M42" s="205" t="s">
        <v>50</v>
      </c>
      <c r="N42" s="203">
        <v>93.719</v>
      </c>
      <c r="O42" s="201">
        <v>378.326</v>
      </c>
      <c r="P42" s="202"/>
      <c r="Q42" s="201">
        <v>0</v>
      </c>
      <c r="R42" s="202">
        <f t="shared" si="11"/>
        <v>472.045</v>
      </c>
      <c r="S42" s="204">
        <f t="shared" si="12"/>
        <v>0.0008109039346951301</v>
      </c>
      <c r="T42" s="203">
        <v>60.82799999999999</v>
      </c>
      <c r="U42" s="201">
        <v>649.733</v>
      </c>
      <c r="V42" s="202">
        <v>0</v>
      </c>
      <c r="W42" s="201"/>
      <c r="X42" s="185">
        <f t="shared" si="13"/>
        <v>710.5609999999999</v>
      </c>
      <c r="Y42" s="200">
        <f t="shared" si="14"/>
        <v>-0.335672799379645</v>
      </c>
    </row>
    <row r="43" spans="1:25" ht="19.5" customHeight="1">
      <c r="A43" s="206" t="s">
        <v>423</v>
      </c>
      <c r="B43" s="203">
        <v>7.133</v>
      </c>
      <c r="C43" s="201">
        <v>46.466</v>
      </c>
      <c r="D43" s="202">
        <v>0</v>
      </c>
      <c r="E43" s="201">
        <v>0</v>
      </c>
      <c r="F43" s="202">
        <f t="shared" si="8"/>
        <v>53.599000000000004</v>
      </c>
      <c r="G43" s="204">
        <f t="shared" si="9"/>
        <v>0.0011004752437623808</v>
      </c>
      <c r="H43" s="203">
        <v>12.914</v>
      </c>
      <c r="I43" s="249">
        <v>26.892</v>
      </c>
      <c r="J43" s="202"/>
      <c r="K43" s="201"/>
      <c r="L43" s="202">
        <f t="shared" si="10"/>
        <v>39.806</v>
      </c>
      <c r="M43" s="205" t="s">
        <v>50</v>
      </c>
      <c r="N43" s="203">
        <v>120.223</v>
      </c>
      <c r="O43" s="201">
        <v>385.56499999999994</v>
      </c>
      <c r="P43" s="202">
        <v>0</v>
      </c>
      <c r="Q43" s="201">
        <v>0</v>
      </c>
      <c r="R43" s="202">
        <f t="shared" si="11"/>
        <v>505.78799999999995</v>
      </c>
      <c r="S43" s="204">
        <f t="shared" si="12"/>
        <v>0.0008688694495685378</v>
      </c>
      <c r="T43" s="203">
        <v>110.12800000000001</v>
      </c>
      <c r="U43" s="201">
        <v>314.135</v>
      </c>
      <c r="V43" s="202">
        <v>0</v>
      </c>
      <c r="W43" s="201">
        <v>0</v>
      </c>
      <c r="X43" s="185">
        <f t="shared" si="13"/>
        <v>424.26300000000003</v>
      </c>
      <c r="Y43" s="200">
        <f t="shared" si="14"/>
        <v>0.19215675182610759</v>
      </c>
    </row>
    <row r="44" spans="1:25" ht="19.5" customHeight="1" thickBot="1">
      <c r="A44" s="206" t="s">
        <v>377</v>
      </c>
      <c r="B44" s="203">
        <v>355.83600000000007</v>
      </c>
      <c r="C44" s="201">
        <v>0</v>
      </c>
      <c r="D44" s="202">
        <v>0</v>
      </c>
      <c r="E44" s="201">
        <v>0</v>
      </c>
      <c r="F44" s="424">
        <f t="shared" si="8"/>
        <v>355.83600000000007</v>
      </c>
      <c r="G44" s="204">
        <f t="shared" si="9"/>
        <v>0.007305895797299028</v>
      </c>
      <c r="H44" s="203">
        <v>387.44399999999996</v>
      </c>
      <c r="I44" s="249">
        <v>0</v>
      </c>
      <c r="J44" s="202">
        <v>0</v>
      </c>
      <c r="K44" s="201">
        <v>0.1</v>
      </c>
      <c r="L44" s="424">
        <f t="shared" si="10"/>
        <v>387.544</v>
      </c>
      <c r="M44" s="205">
        <f aca="true" t="shared" si="16" ref="M44:M60">IF(ISERROR(F44/L44-1),"         /0",(F44/L44-1))</f>
        <v>-0.0818178064942301</v>
      </c>
      <c r="N44" s="203">
        <v>4061.6550000000007</v>
      </c>
      <c r="O44" s="201">
        <v>0</v>
      </c>
      <c r="P44" s="202">
        <v>0.024</v>
      </c>
      <c r="Q44" s="201">
        <v>0.123</v>
      </c>
      <c r="R44" s="202">
        <f t="shared" si="11"/>
        <v>4061.8020000000006</v>
      </c>
      <c r="S44" s="204">
        <f t="shared" si="12"/>
        <v>0.006977578882844959</v>
      </c>
      <c r="T44" s="203">
        <v>4000.424999999996</v>
      </c>
      <c r="U44" s="201">
        <v>0</v>
      </c>
      <c r="V44" s="202">
        <v>1350.766</v>
      </c>
      <c r="W44" s="201">
        <v>244.188</v>
      </c>
      <c r="X44" s="185">
        <f t="shared" si="13"/>
        <v>5595.378999999996</v>
      </c>
      <c r="Y44" s="200">
        <f t="shared" si="14"/>
        <v>-0.2740791999969969</v>
      </c>
    </row>
    <row r="45" spans="1:25" s="192" customFormat="1" ht="19.5" customHeight="1">
      <c r="A45" s="199" t="s">
        <v>58</v>
      </c>
      <c r="B45" s="196">
        <f>SUM(B46:B54)</f>
        <v>2819.620000000001</v>
      </c>
      <c r="C45" s="195">
        <f>SUM(C46:C54)</f>
        <v>2294.402</v>
      </c>
      <c r="D45" s="194">
        <f>SUM(D46:D54)</f>
        <v>3.6859999999999995</v>
      </c>
      <c r="E45" s="195">
        <f>SUM(E46:E54)</f>
        <v>42.755</v>
      </c>
      <c r="F45" s="194">
        <f t="shared" si="8"/>
        <v>5160.463000000001</v>
      </c>
      <c r="G45" s="197">
        <f t="shared" si="9"/>
        <v>0.10595275616805813</v>
      </c>
      <c r="H45" s="196">
        <f>SUM(H46:H54)</f>
        <v>1988.845</v>
      </c>
      <c r="I45" s="195">
        <f>SUM(I46:I54)</f>
        <v>1702.568</v>
      </c>
      <c r="J45" s="194">
        <f>SUM(J46:J54)</f>
        <v>3.1860000000000004</v>
      </c>
      <c r="K45" s="195">
        <f>SUM(K46:K54)</f>
        <v>283.53299999999996</v>
      </c>
      <c r="L45" s="194">
        <f t="shared" si="10"/>
        <v>3978.132</v>
      </c>
      <c r="M45" s="198">
        <f t="shared" si="16"/>
        <v>0.297207583860968</v>
      </c>
      <c r="N45" s="196">
        <f>SUM(N46:N54)</f>
        <v>30264.485999999994</v>
      </c>
      <c r="O45" s="195">
        <f>SUM(O46:O54)</f>
        <v>23612.541999999994</v>
      </c>
      <c r="P45" s="194">
        <f>SUM(P46:P54)</f>
        <v>313.945</v>
      </c>
      <c r="Q45" s="195">
        <f>SUM(Q46:Q54)</f>
        <v>1614.897</v>
      </c>
      <c r="R45" s="194">
        <f t="shared" si="11"/>
        <v>55805.86999999999</v>
      </c>
      <c r="S45" s="197">
        <f t="shared" si="12"/>
        <v>0.09586628300709658</v>
      </c>
      <c r="T45" s="196">
        <f>SUM(T46:T54)</f>
        <v>27267.179000000004</v>
      </c>
      <c r="U45" s="195">
        <f>SUM(U46:U54)</f>
        <v>21542.755999999998</v>
      </c>
      <c r="V45" s="194">
        <f>SUM(V46:V54)</f>
        <v>947.0549999999998</v>
      </c>
      <c r="W45" s="195">
        <f>SUM(W46:W54)</f>
        <v>3351.119</v>
      </c>
      <c r="X45" s="194">
        <f t="shared" si="13"/>
        <v>53108.109</v>
      </c>
      <c r="Y45" s="193">
        <f t="shared" si="14"/>
        <v>0.050797534515868215</v>
      </c>
    </row>
    <row r="46" spans="1:25" s="176" customFormat="1" ht="19.5" customHeight="1">
      <c r="A46" s="191" t="s">
        <v>429</v>
      </c>
      <c r="B46" s="189">
        <v>1662.7400000000002</v>
      </c>
      <c r="C46" s="186">
        <v>1478.2120000000002</v>
      </c>
      <c r="D46" s="185">
        <v>0</v>
      </c>
      <c r="E46" s="186">
        <v>38.069</v>
      </c>
      <c r="F46" s="185">
        <f t="shared" si="8"/>
        <v>3179.021</v>
      </c>
      <c r="G46" s="188">
        <f t="shared" si="9"/>
        <v>0.06527050709716091</v>
      </c>
      <c r="H46" s="189">
        <v>757.75</v>
      </c>
      <c r="I46" s="186">
        <v>814.4749999999999</v>
      </c>
      <c r="J46" s="185">
        <v>0.05</v>
      </c>
      <c r="K46" s="186">
        <v>280.317</v>
      </c>
      <c r="L46" s="185">
        <f t="shared" si="10"/>
        <v>1852.5919999999999</v>
      </c>
      <c r="M46" s="190">
        <f t="shared" si="16"/>
        <v>0.7159854949173916</v>
      </c>
      <c r="N46" s="189">
        <v>14960.911999999997</v>
      </c>
      <c r="O46" s="186">
        <v>12633.311999999996</v>
      </c>
      <c r="P46" s="185">
        <v>295.076</v>
      </c>
      <c r="Q46" s="186">
        <v>1382.1809999999998</v>
      </c>
      <c r="R46" s="185">
        <f t="shared" si="11"/>
        <v>29271.480999999996</v>
      </c>
      <c r="S46" s="188">
        <f t="shared" si="12"/>
        <v>0.0502841023996732</v>
      </c>
      <c r="T46" s="187">
        <v>12646.992000000004</v>
      </c>
      <c r="U46" s="186">
        <v>11307.809</v>
      </c>
      <c r="V46" s="185">
        <v>822.2659999999998</v>
      </c>
      <c r="W46" s="186">
        <v>2830.271</v>
      </c>
      <c r="X46" s="185">
        <f t="shared" si="13"/>
        <v>27607.338000000003</v>
      </c>
      <c r="Y46" s="184">
        <f t="shared" si="14"/>
        <v>0.060279009877735934</v>
      </c>
    </row>
    <row r="47" spans="1:25" s="176" customFormat="1" ht="19.5" customHeight="1">
      <c r="A47" s="191" t="s">
        <v>430</v>
      </c>
      <c r="B47" s="189">
        <v>625.659</v>
      </c>
      <c r="C47" s="186">
        <v>420.118</v>
      </c>
      <c r="D47" s="185">
        <v>0</v>
      </c>
      <c r="E47" s="186">
        <v>0</v>
      </c>
      <c r="F47" s="185">
        <f t="shared" si="8"/>
        <v>1045.777</v>
      </c>
      <c r="G47" s="188">
        <f t="shared" si="9"/>
        <v>0.02147151437519527</v>
      </c>
      <c r="H47" s="189">
        <v>647.071</v>
      </c>
      <c r="I47" s="186">
        <v>679.164</v>
      </c>
      <c r="J47" s="185">
        <v>0</v>
      </c>
      <c r="K47" s="186">
        <v>0</v>
      </c>
      <c r="L47" s="185">
        <f t="shared" si="10"/>
        <v>1326.2350000000001</v>
      </c>
      <c r="M47" s="190">
        <f t="shared" si="16"/>
        <v>-0.21146930973771616</v>
      </c>
      <c r="N47" s="189">
        <v>8522.113</v>
      </c>
      <c r="O47" s="186">
        <v>6991.869999999998</v>
      </c>
      <c r="P47" s="185">
        <v>0</v>
      </c>
      <c r="Q47" s="186">
        <v>0</v>
      </c>
      <c r="R47" s="185">
        <f t="shared" si="11"/>
        <v>15513.982999999997</v>
      </c>
      <c r="S47" s="188">
        <f t="shared" si="12"/>
        <v>0.026650742741673686</v>
      </c>
      <c r="T47" s="187">
        <v>7995.3759999999975</v>
      </c>
      <c r="U47" s="186">
        <v>7205.080999999999</v>
      </c>
      <c r="V47" s="185">
        <v>0</v>
      </c>
      <c r="W47" s="186">
        <v>0</v>
      </c>
      <c r="X47" s="185">
        <f t="shared" si="13"/>
        <v>15200.456999999997</v>
      </c>
      <c r="Y47" s="184">
        <f t="shared" si="14"/>
        <v>0.020626090386624663</v>
      </c>
    </row>
    <row r="48" spans="1:25" s="176" customFormat="1" ht="19.5" customHeight="1">
      <c r="A48" s="191" t="s">
        <v>431</v>
      </c>
      <c r="B48" s="189">
        <v>121.704</v>
      </c>
      <c r="C48" s="186">
        <v>180.93900000000002</v>
      </c>
      <c r="D48" s="185">
        <v>0</v>
      </c>
      <c r="E48" s="186">
        <v>0</v>
      </c>
      <c r="F48" s="185">
        <f>SUM(B48:E48)</f>
        <v>302.64300000000003</v>
      </c>
      <c r="G48" s="188">
        <f>F48/$F$9</f>
        <v>0.00621375639840255</v>
      </c>
      <c r="H48" s="189">
        <v>9.756</v>
      </c>
      <c r="I48" s="186">
        <v>24.196</v>
      </c>
      <c r="J48" s="185">
        <v>0.018</v>
      </c>
      <c r="K48" s="186">
        <v>0.018</v>
      </c>
      <c r="L48" s="185">
        <f>SUM(H48:K48)</f>
        <v>33.988</v>
      </c>
      <c r="M48" s="190">
        <f t="shared" si="16"/>
        <v>7.904407437919266</v>
      </c>
      <c r="N48" s="189">
        <v>1195.081</v>
      </c>
      <c r="O48" s="186">
        <v>2113.7999999999997</v>
      </c>
      <c r="P48" s="185">
        <v>0</v>
      </c>
      <c r="Q48" s="186">
        <v>16.459</v>
      </c>
      <c r="R48" s="185">
        <f>SUM(N48:Q48)</f>
        <v>3325.3399999999992</v>
      </c>
      <c r="S48" s="188">
        <f>R48/$R$9</f>
        <v>0.005712445402872825</v>
      </c>
      <c r="T48" s="187">
        <v>514.639</v>
      </c>
      <c r="U48" s="186">
        <v>865.555</v>
      </c>
      <c r="V48" s="185">
        <v>0.018</v>
      </c>
      <c r="W48" s="186">
        <v>147.458</v>
      </c>
      <c r="X48" s="185">
        <f>SUM(T48:W48)</f>
        <v>1527.67</v>
      </c>
      <c r="Y48" s="184">
        <f>IF(ISERROR(R48/X48-1),"         /0",IF(R48/X48&gt;5,"  *  ",(R48/X48-1)))</f>
        <v>1.1767397409126312</v>
      </c>
    </row>
    <row r="49" spans="1:25" s="176" customFormat="1" ht="19.5" customHeight="1">
      <c r="A49" s="191" t="s">
        <v>432</v>
      </c>
      <c r="B49" s="189">
        <v>76.923</v>
      </c>
      <c r="C49" s="186">
        <v>72.487</v>
      </c>
      <c r="D49" s="185">
        <v>0.03</v>
      </c>
      <c r="E49" s="186">
        <v>0</v>
      </c>
      <c r="F49" s="185">
        <f>SUM(B49:E49)</f>
        <v>149.44</v>
      </c>
      <c r="G49" s="188">
        <f>F49/$F$9</f>
        <v>0.0030682479230554707</v>
      </c>
      <c r="H49" s="189">
        <v>69.461</v>
      </c>
      <c r="I49" s="186">
        <v>4.095</v>
      </c>
      <c r="J49" s="185">
        <v>0</v>
      </c>
      <c r="K49" s="186">
        <v>0</v>
      </c>
      <c r="L49" s="185">
        <f>SUM(H49:K49)</f>
        <v>73.556</v>
      </c>
      <c r="M49" s="190">
        <f>IF(ISERROR(F49/L49-1),"         /0",(F49/L49-1))</f>
        <v>1.0316493555930175</v>
      </c>
      <c r="N49" s="189">
        <v>1158.759</v>
      </c>
      <c r="O49" s="186">
        <v>293.88599999999997</v>
      </c>
      <c r="P49" s="185">
        <v>0.15</v>
      </c>
      <c r="Q49" s="186">
        <v>0</v>
      </c>
      <c r="R49" s="185">
        <f>SUM(N49:Q49)</f>
        <v>1452.795</v>
      </c>
      <c r="S49" s="188">
        <f>R49/$R$9</f>
        <v>0.0024956882962544067</v>
      </c>
      <c r="T49" s="187">
        <v>1138.068</v>
      </c>
      <c r="U49" s="186">
        <v>342.12500000000006</v>
      </c>
      <c r="V49" s="185">
        <v>0</v>
      </c>
      <c r="W49" s="186">
        <v>0</v>
      </c>
      <c r="X49" s="185">
        <f>SUM(T49:W49)</f>
        <v>1480.193</v>
      </c>
      <c r="Y49" s="184">
        <f>IF(ISERROR(R49/X49-1),"         /0",IF(R49/X49&gt;5,"  *  ",(R49/X49-1)))</f>
        <v>-0.018509748390919234</v>
      </c>
    </row>
    <row r="50" spans="1:25" s="176" customFormat="1" ht="19.5" customHeight="1">
      <c r="A50" s="191" t="s">
        <v>443</v>
      </c>
      <c r="B50" s="189">
        <v>69.027</v>
      </c>
      <c r="C50" s="186">
        <v>66.732</v>
      </c>
      <c r="D50" s="185">
        <v>0</v>
      </c>
      <c r="E50" s="186">
        <v>0</v>
      </c>
      <c r="F50" s="185">
        <f>SUM(B50:E50)</f>
        <v>135.75900000000001</v>
      </c>
      <c r="G50" s="188">
        <f>F50/$F$9</f>
        <v>0.002787354589039666</v>
      </c>
      <c r="H50" s="189">
        <v>62.445</v>
      </c>
      <c r="I50" s="186">
        <v>33.015</v>
      </c>
      <c r="J50" s="185">
        <v>0</v>
      </c>
      <c r="K50" s="186">
        <v>0</v>
      </c>
      <c r="L50" s="185">
        <f>SUM(H50:K50)</f>
        <v>95.46000000000001</v>
      </c>
      <c r="M50" s="190">
        <f>IF(ISERROR(F50/L50-1),"         /0",(F50/L50-1))</f>
        <v>0.4221558768070397</v>
      </c>
      <c r="N50" s="189">
        <v>848.9610000000001</v>
      </c>
      <c r="O50" s="186">
        <v>517.453</v>
      </c>
      <c r="P50" s="185">
        <v>0</v>
      </c>
      <c r="Q50" s="186">
        <v>56.017</v>
      </c>
      <c r="R50" s="185">
        <f>SUM(N50:Q50)</f>
        <v>1422.4310000000003</v>
      </c>
      <c r="S50" s="188">
        <f>R50/$R$9</f>
        <v>0.0024435274067775925</v>
      </c>
      <c r="T50" s="187">
        <v>719.0180000000001</v>
      </c>
      <c r="U50" s="186">
        <v>447.693</v>
      </c>
      <c r="V50" s="185">
        <v>0</v>
      </c>
      <c r="W50" s="186">
        <v>0.266</v>
      </c>
      <c r="X50" s="185">
        <f>SUM(T50:W50)</f>
        <v>1166.9770000000003</v>
      </c>
      <c r="Y50" s="184">
        <f>IF(ISERROR(R50/X50-1),"         /0",IF(R50/X50&gt;5,"  *  ",(R50/X50-1)))</f>
        <v>0.21890234340522552</v>
      </c>
    </row>
    <row r="51" spans="1:25" s="176" customFormat="1" ht="19.5" customHeight="1">
      <c r="A51" s="191" t="s">
        <v>435</v>
      </c>
      <c r="B51" s="189">
        <v>68.631</v>
      </c>
      <c r="C51" s="186">
        <v>25.416</v>
      </c>
      <c r="D51" s="185">
        <v>0</v>
      </c>
      <c r="E51" s="186">
        <v>0</v>
      </c>
      <c r="F51" s="185">
        <f>SUM(B51:E51)</f>
        <v>94.047</v>
      </c>
      <c r="G51" s="188">
        <f>F51/$F$9</f>
        <v>0.0019309389214373519</v>
      </c>
      <c r="H51" s="189">
        <v>123.35400000000001</v>
      </c>
      <c r="I51" s="186">
        <v>33.159</v>
      </c>
      <c r="J51" s="185"/>
      <c r="K51" s="186"/>
      <c r="L51" s="185">
        <f>SUM(H51:K51)</f>
        <v>156.513</v>
      </c>
      <c r="M51" s="190">
        <f>IF(ISERROR(F51/L51-1),"         /0",(F51/L51-1))</f>
        <v>-0.3991106170094497</v>
      </c>
      <c r="N51" s="189">
        <v>787.73</v>
      </c>
      <c r="O51" s="186">
        <v>452.86</v>
      </c>
      <c r="P51" s="185"/>
      <c r="Q51" s="186"/>
      <c r="R51" s="185">
        <f>SUM(N51:Q51)</f>
        <v>1240.5900000000001</v>
      </c>
      <c r="S51" s="188">
        <f>R51/$R$9</f>
        <v>0.00213115129350683</v>
      </c>
      <c r="T51" s="187">
        <v>1270.243</v>
      </c>
      <c r="U51" s="186">
        <v>414.0779999999999</v>
      </c>
      <c r="V51" s="185">
        <v>35.876</v>
      </c>
      <c r="W51" s="186">
        <v>0</v>
      </c>
      <c r="X51" s="185">
        <f>SUM(T51:W51)</f>
        <v>1720.197</v>
      </c>
      <c r="Y51" s="184">
        <f>IF(ISERROR(R51/X51-1),"         /0",IF(R51/X51&gt;5,"  *  ",(R51/X51-1)))</f>
        <v>-0.27880934567378024</v>
      </c>
    </row>
    <row r="52" spans="1:25" s="176" customFormat="1" ht="19.5" customHeight="1">
      <c r="A52" s="191" t="s">
        <v>444</v>
      </c>
      <c r="B52" s="189">
        <v>52.25</v>
      </c>
      <c r="C52" s="186">
        <v>5.441</v>
      </c>
      <c r="D52" s="185">
        <v>0</v>
      </c>
      <c r="E52" s="186">
        <v>0</v>
      </c>
      <c r="F52" s="185">
        <f t="shared" si="8"/>
        <v>57.691</v>
      </c>
      <c r="G52" s="188">
        <f t="shared" si="9"/>
        <v>0.0011844907048246332</v>
      </c>
      <c r="H52" s="189">
        <v>190.821</v>
      </c>
      <c r="I52" s="186">
        <v>0</v>
      </c>
      <c r="J52" s="185"/>
      <c r="K52" s="186"/>
      <c r="L52" s="185">
        <f t="shared" si="10"/>
        <v>190.821</v>
      </c>
      <c r="M52" s="190">
        <f t="shared" si="16"/>
        <v>-0.6976695437085016</v>
      </c>
      <c r="N52" s="189">
        <v>962.6830000000001</v>
      </c>
      <c r="O52" s="186">
        <v>37.7</v>
      </c>
      <c r="P52" s="185"/>
      <c r="Q52" s="186">
        <v>0</v>
      </c>
      <c r="R52" s="185">
        <f t="shared" si="11"/>
        <v>1000.3830000000002</v>
      </c>
      <c r="S52" s="188">
        <f t="shared" si="12"/>
        <v>0.0017185109701450462</v>
      </c>
      <c r="T52" s="187">
        <v>1561.6499999999999</v>
      </c>
      <c r="U52" s="186">
        <v>205.52999999999997</v>
      </c>
      <c r="V52" s="185">
        <v>0</v>
      </c>
      <c r="W52" s="186">
        <v>0</v>
      </c>
      <c r="X52" s="185">
        <f t="shared" si="13"/>
        <v>1767.1799999999998</v>
      </c>
      <c r="Y52" s="184">
        <f t="shared" si="14"/>
        <v>-0.4339099582385494</v>
      </c>
    </row>
    <row r="53" spans="1:25" s="176" customFormat="1" ht="19.5" customHeight="1">
      <c r="A53" s="191" t="s">
        <v>442</v>
      </c>
      <c r="B53" s="189">
        <v>29.238999999999997</v>
      </c>
      <c r="C53" s="186">
        <v>7.694</v>
      </c>
      <c r="D53" s="185">
        <v>0</v>
      </c>
      <c r="E53" s="186">
        <v>0</v>
      </c>
      <c r="F53" s="185">
        <f t="shared" si="8"/>
        <v>36.933</v>
      </c>
      <c r="G53" s="188">
        <f t="shared" si="9"/>
        <v>0.0007582949715083492</v>
      </c>
      <c r="H53" s="189">
        <v>38.632</v>
      </c>
      <c r="I53" s="186">
        <v>4.089</v>
      </c>
      <c r="J53" s="185"/>
      <c r="K53" s="186"/>
      <c r="L53" s="185">
        <f t="shared" si="10"/>
        <v>42.721</v>
      </c>
      <c r="M53" s="190">
        <f t="shared" si="16"/>
        <v>-0.13548371995037567</v>
      </c>
      <c r="N53" s="189">
        <v>404.829</v>
      </c>
      <c r="O53" s="186">
        <v>115.18599999999999</v>
      </c>
      <c r="P53" s="185">
        <v>0</v>
      </c>
      <c r="Q53" s="186"/>
      <c r="R53" s="185">
        <f t="shared" si="11"/>
        <v>520.015</v>
      </c>
      <c r="S53" s="188">
        <f t="shared" si="12"/>
        <v>0.000893309344660971</v>
      </c>
      <c r="T53" s="187">
        <v>441.43600000000004</v>
      </c>
      <c r="U53" s="186">
        <v>44.439</v>
      </c>
      <c r="V53" s="185"/>
      <c r="W53" s="186"/>
      <c r="X53" s="185">
        <f t="shared" si="13"/>
        <v>485.87500000000006</v>
      </c>
      <c r="Y53" s="184">
        <f t="shared" si="14"/>
        <v>0.07026498585026997</v>
      </c>
    </row>
    <row r="54" spans="1:25" s="176" customFormat="1" ht="19.5" customHeight="1" thickBot="1">
      <c r="A54" s="191" t="s">
        <v>377</v>
      </c>
      <c r="B54" s="189">
        <v>113.447</v>
      </c>
      <c r="C54" s="186">
        <v>37.363</v>
      </c>
      <c r="D54" s="185">
        <v>3.6559999999999997</v>
      </c>
      <c r="E54" s="186">
        <v>4.686</v>
      </c>
      <c r="F54" s="185">
        <f t="shared" si="8"/>
        <v>159.15200000000002</v>
      </c>
      <c r="G54" s="188">
        <f t="shared" si="9"/>
        <v>0.0032676511874339155</v>
      </c>
      <c r="H54" s="189">
        <v>89.555</v>
      </c>
      <c r="I54" s="186">
        <v>110.37499999999999</v>
      </c>
      <c r="J54" s="185">
        <v>3.1180000000000003</v>
      </c>
      <c r="K54" s="186">
        <v>3.198</v>
      </c>
      <c r="L54" s="185">
        <f t="shared" si="10"/>
        <v>206.246</v>
      </c>
      <c r="M54" s="190">
        <f t="shared" si="16"/>
        <v>-0.2283389738467655</v>
      </c>
      <c r="N54" s="189">
        <v>1423.418</v>
      </c>
      <c r="O54" s="186">
        <v>456.475</v>
      </c>
      <c r="P54" s="185">
        <v>18.718999999999994</v>
      </c>
      <c r="Q54" s="186">
        <v>160.24</v>
      </c>
      <c r="R54" s="185">
        <f t="shared" si="11"/>
        <v>2058.852</v>
      </c>
      <c r="S54" s="188">
        <f t="shared" si="12"/>
        <v>0.0035368051515320314</v>
      </c>
      <c r="T54" s="187">
        <v>979.757</v>
      </c>
      <c r="U54" s="186">
        <v>710.446</v>
      </c>
      <c r="V54" s="185">
        <v>88.89499999999998</v>
      </c>
      <c r="W54" s="186">
        <v>373.1239999999999</v>
      </c>
      <c r="X54" s="185">
        <f t="shared" si="13"/>
        <v>2152.2219999999998</v>
      </c>
      <c r="Y54" s="184">
        <f t="shared" si="14"/>
        <v>-0.043383071077240154</v>
      </c>
    </row>
    <row r="55" spans="1:25" s="192" customFormat="1" ht="19.5" customHeight="1">
      <c r="A55" s="199" t="s">
        <v>57</v>
      </c>
      <c r="B55" s="196">
        <f>SUM(B56:B59)</f>
        <v>324.936</v>
      </c>
      <c r="C55" s="195">
        <f>SUM(C56:C59)</f>
        <v>233.97899999999998</v>
      </c>
      <c r="D55" s="194">
        <f>SUM(D56:D59)</f>
        <v>0</v>
      </c>
      <c r="E55" s="195">
        <f>SUM(E56:E59)</f>
        <v>0.064</v>
      </c>
      <c r="F55" s="194">
        <f t="shared" si="8"/>
        <v>558.9789999999999</v>
      </c>
      <c r="G55" s="197">
        <f t="shared" si="9"/>
        <v>0.011476754254427355</v>
      </c>
      <c r="H55" s="196">
        <f>SUM(H56:H59)</f>
        <v>766.297</v>
      </c>
      <c r="I55" s="195">
        <f>SUM(I56:I59)</f>
        <v>263.547</v>
      </c>
      <c r="J55" s="194">
        <f>SUM(J56:J59)</f>
        <v>0</v>
      </c>
      <c r="K55" s="195">
        <f>SUM(K56:K59)</f>
        <v>18.169</v>
      </c>
      <c r="L55" s="194">
        <f t="shared" si="10"/>
        <v>1048.0130000000001</v>
      </c>
      <c r="M55" s="198">
        <f t="shared" si="16"/>
        <v>-0.4666297078375937</v>
      </c>
      <c r="N55" s="196">
        <f>SUM(N56:N59)</f>
        <v>4575.37</v>
      </c>
      <c r="O55" s="195">
        <f>SUM(O56:O59)</f>
        <v>2152.009</v>
      </c>
      <c r="P55" s="194">
        <f>SUM(P56:P59)</f>
        <v>1.9899999999999998</v>
      </c>
      <c r="Q55" s="195">
        <f>SUM(Q56:Q59)</f>
        <v>491.70700000000005</v>
      </c>
      <c r="R55" s="194">
        <f t="shared" si="11"/>
        <v>7221.076</v>
      </c>
      <c r="S55" s="197">
        <f t="shared" si="12"/>
        <v>0.012404747304033664</v>
      </c>
      <c r="T55" s="196">
        <f>SUM(T56:T59)</f>
        <v>6966.0470000000005</v>
      </c>
      <c r="U55" s="195">
        <f>SUM(U56:U59)</f>
        <v>2380.776</v>
      </c>
      <c r="V55" s="194">
        <f>SUM(V56:V59)</f>
        <v>0.43000000000000005</v>
      </c>
      <c r="W55" s="195">
        <f>SUM(W56:W59)</f>
        <v>62.421</v>
      </c>
      <c r="X55" s="194">
        <f t="shared" si="13"/>
        <v>9409.674</v>
      </c>
      <c r="Y55" s="193">
        <f t="shared" si="14"/>
        <v>-0.23259020450655365</v>
      </c>
    </row>
    <row r="56" spans="1:25" ht="19.5" customHeight="1">
      <c r="A56" s="191" t="s">
        <v>446</v>
      </c>
      <c r="B56" s="189">
        <v>162.172</v>
      </c>
      <c r="C56" s="186">
        <v>20.465</v>
      </c>
      <c r="D56" s="185">
        <v>0</v>
      </c>
      <c r="E56" s="186">
        <v>0</v>
      </c>
      <c r="F56" s="185">
        <f t="shared" si="8"/>
        <v>182.637</v>
      </c>
      <c r="G56" s="188">
        <f t="shared" si="9"/>
        <v>0.003749836696487433</v>
      </c>
      <c r="H56" s="189">
        <v>370.62</v>
      </c>
      <c r="I56" s="186">
        <v>78.749</v>
      </c>
      <c r="J56" s="185"/>
      <c r="K56" s="186"/>
      <c r="L56" s="185">
        <f t="shared" si="10"/>
        <v>449.369</v>
      </c>
      <c r="M56" s="190">
        <f t="shared" si="16"/>
        <v>-0.5935700949553708</v>
      </c>
      <c r="N56" s="189">
        <v>2204.3269999999993</v>
      </c>
      <c r="O56" s="186">
        <v>394.4960000000001</v>
      </c>
      <c r="P56" s="185">
        <v>0.49</v>
      </c>
      <c r="Q56" s="186">
        <v>33.292</v>
      </c>
      <c r="R56" s="185">
        <f t="shared" si="11"/>
        <v>2632.604999999999</v>
      </c>
      <c r="S56" s="188">
        <f t="shared" si="12"/>
        <v>0.004522428482449919</v>
      </c>
      <c r="T56" s="187">
        <v>3909.6119999999996</v>
      </c>
      <c r="U56" s="186">
        <v>683.3100000000001</v>
      </c>
      <c r="V56" s="185">
        <v>0.30000000000000004</v>
      </c>
      <c r="W56" s="186">
        <v>6.7219999999999995</v>
      </c>
      <c r="X56" s="185">
        <f t="shared" si="13"/>
        <v>4599.9439999999995</v>
      </c>
      <c r="Y56" s="184">
        <f t="shared" si="14"/>
        <v>-0.427687597935975</v>
      </c>
    </row>
    <row r="57" spans="1:25" ht="19.5" customHeight="1">
      <c r="A57" s="191" t="s">
        <v>445</v>
      </c>
      <c r="B57" s="189">
        <v>81.35</v>
      </c>
      <c r="C57" s="186">
        <v>2.717</v>
      </c>
      <c r="D57" s="185">
        <v>0</v>
      </c>
      <c r="E57" s="186">
        <v>0</v>
      </c>
      <c r="F57" s="185">
        <f t="shared" si="8"/>
        <v>84.067</v>
      </c>
      <c r="G57" s="188">
        <f t="shared" si="9"/>
        <v>0.0017260331781819075</v>
      </c>
      <c r="H57" s="189">
        <v>209.43200000000002</v>
      </c>
      <c r="I57" s="186">
        <v>22.244999999999997</v>
      </c>
      <c r="J57" s="185"/>
      <c r="K57" s="186"/>
      <c r="L57" s="185">
        <f t="shared" si="10"/>
        <v>231.67700000000002</v>
      </c>
      <c r="M57" s="190">
        <f t="shared" si="16"/>
        <v>-0.6371370485633016</v>
      </c>
      <c r="N57" s="189">
        <v>1118.5970000000002</v>
      </c>
      <c r="O57" s="186">
        <v>128.51600000000002</v>
      </c>
      <c r="P57" s="185">
        <v>0</v>
      </c>
      <c r="Q57" s="186">
        <v>0.07</v>
      </c>
      <c r="R57" s="185">
        <f t="shared" si="11"/>
        <v>1247.1830000000002</v>
      </c>
      <c r="S57" s="188">
        <f t="shared" si="12"/>
        <v>0.002142477098549665</v>
      </c>
      <c r="T57" s="187">
        <v>1531.8750000000002</v>
      </c>
      <c r="U57" s="186">
        <v>189.15700000000004</v>
      </c>
      <c r="V57" s="185">
        <v>0</v>
      </c>
      <c r="W57" s="186">
        <v>0</v>
      </c>
      <c r="X57" s="185">
        <f t="shared" si="13"/>
        <v>1721.0320000000002</v>
      </c>
      <c r="Y57" s="184">
        <f t="shared" si="14"/>
        <v>-0.2753284076065987</v>
      </c>
    </row>
    <row r="58" spans="1:25" ht="19.5" customHeight="1">
      <c r="A58" s="191" t="s">
        <v>447</v>
      </c>
      <c r="B58" s="189">
        <v>24.697</v>
      </c>
      <c r="C58" s="186">
        <v>29.035999999999998</v>
      </c>
      <c r="D58" s="185">
        <v>0</v>
      </c>
      <c r="E58" s="186">
        <v>0.064</v>
      </c>
      <c r="F58" s="185">
        <f t="shared" si="8"/>
        <v>53.797</v>
      </c>
      <c r="G58" s="188">
        <f t="shared" si="9"/>
        <v>0.0011045405080073285</v>
      </c>
      <c r="H58" s="189">
        <v>22.903999999999996</v>
      </c>
      <c r="I58" s="186">
        <v>88.56</v>
      </c>
      <c r="J58" s="185">
        <v>0</v>
      </c>
      <c r="K58" s="186">
        <v>0</v>
      </c>
      <c r="L58" s="185">
        <f t="shared" si="10"/>
        <v>111.464</v>
      </c>
      <c r="M58" s="190">
        <f t="shared" si="16"/>
        <v>-0.5173598650685423</v>
      </c>
      <c r="N58" s="189">
        <v>383.89099999999996</v>
      </c>
      <c r="O58" s="186">
        <v>652.102</v>
      </c>
      <c r="P58" s="185">
        <v>0.8029999999999999</v>
      </c>
      <c r="Q58" s="186">
        <v>0.094</v>
      </c>
      <c r="R58" s="185">
        <f t="shared" si="11"/>
        <v>1036.89</v>
      </c>
      <c r="S58" s="188">
        <f t="shared" si="12"/>
        <v>0.0017812246308001006</v>
      </c>
      <c r="T58" s="187">
        <v>229.309</v>
      </c>
      <c r="U58" s="186">
        <v>807.0830000000001</v>
      </c>
      <c r="V58" s="185">
        <v>0</v>
      </c>
      <c r="W58" s="186">
        <v>0</v>
      </c>
      <c r="X58" s="185">
        <f t="shared" si="13"/>
        <v>1036.392</v>
      </c>
      <c r="Y58" s="184">
        <f t="shared" si="14"/>
        <v>0.00048051316490282936</v>
      </c>
    </row>
    <row r="59" spans="1:25" ht="19.5" customHeight="1" thickBot="1">
      <c r="A59" s="191" t="s">
        <v>377</v>
      </c>
      <c r="B59" s="189">
        <v>56.717</v>
      </c>
      <c r="C59" s="186">
        <v>181.761</v>
      </c>
      <c r="D59" s="185">
        <v>0</v>
      </c>
      <c r="E59" s="186">
        <v>0</v>
      </c>
      <c r="F59" s="185">
        <f t="shared" si="8"/>
        <v>238.478</v>
      </c>
      <c r="G59" s="188">
        <f t="shared" si="9"/>
        <v>0.0048963438717506864</v>
      </c>
      <c r="H59" s="189">
        <v>163.341</v>
      </c>
      <c r="I59" s="186">
        <v>73.993</v>
      </c>
      <c r="J59" s="185">
        <v>0</v>
      </c>
      <c r="K59" s="186">
        <v>18.169</v>
      </c>
      <c r="L59" s="185">
        <f t="shared" si="10"/>
        <v>255.50300000000001</v>
      </c>
      <c r="M59" s="190">
        <f t="shared" si="16"/>
        <v>-0.06663326849391205</v>
      </c>
      <c r="N59" s="189">
        <v>868.5550000000001</v>
      </c>
      <c r="O59" s="186">
        <v>976.895</v>
      </c>
      <c r="P59" s="185">
        <v>0.697</v>
      </c>
      <c r="Q59" s="186">
        <v>458.25100000000003</v>
      </c>
      <c r="R59" s="185">
        <f t="shared" si="11"/>
        <v>2304.398</v>
      </c>
      <c r="S59" s="188">
        <f t="shared" si="12"/>
        <v>0.0039586170922339785</v>
      </c>
      <c r="T59" s="187">
        <v>1295.2509999999997</v>
      </c>
      <c r="U59" s="186">
        <v>701.2259999999999</v>
      </c>
      <c r="V59" s="185">
        <v>0.13</v>
      </c>
      <c r="W59" s="186">
        <v>55.699</v>
      </c>
      <c r="X59" s="185">
        <f t="shared" si="13"/>
        <v>2052.3059999999996</v>
      </c>
      <c r="Y59" s="184">
        <f t="shared" si="14"/>
        <v>0.12283353457038104</v>
      </c>
    </row>
    <row r="60" spans="1:25" s="176" customFormat="1" ht="19.5" customHeight="1" thickBot="1">
      <c r="A60" s="183" t="s">
        <v>56</v>
      </c>
      <c r="B60" s="180">
        <v>127.65100000000001</v>
      </c>
      <c r="C60" s="179">
        <v>0</v>
      </c>
      <c r="D60" s="178">
        <v>0.5</v>
      </c>
      <c r="E60" s="179">
        <v>0</v>
      </c>
      <c r="F60" s="178">
        <f t="shared" si="8"/>
        <v>128.151</v>
      </c>
      <c r="G60" s="181">
        <f t="shared" si="9"/>
        <v>0.002631149890173191</v>
      </c>
      <c r="H60" s="180">
        <v>123.561</v>
      </c>
      <c r="I60" s="179">
        <v>0</v>
      </c>
      <c r="J60" s="178"/>
      <c r="K60" s="179"/>
      <c r="L60" s="178">
        <f t="shared" si="10"/>
        <v>123.561</v>
      </c>
      <c r="M60" s="182">
        <f t="shared" si="16"/>
        <v>0.03714764367397483</v>
      </c>
      <c r="N60" s="180">
        <v>1133.120000000001</v>
      </c>
      <c r="O60" s="179">
        <v>113.43799999999999</v>
      </c>
      <c r="P60" s="178">
        <v>1.292</v>
      </c>
      <c r="Q60" s="179">
        <v>65.98100000000001</v>
      </c>
      <c r="R60" s="178">
        <f t="shared" si="11"/>
        <v>1313.8310000000008</v>
      </c>
      <c r="S60" s="181">
        <f t="shared" si="12"/>
        <v>0.002256968567455302</v>
      </c>
      <c r="T60" s="180">
        <v>982.1429999999998</v>
      </c>
      <c r="U60" s="179">
        <v>64.19</v>
      </c>
      <c r="V60" s="178">
        <v>0.15</v>
      </c>
      <c r="W60" s="179">
        <v>0</v>
      </c>
      <c r="X60" s="178">
        <f t="shared" si="13"/>
        <v>1046.483</v>
      </c>
      <c r="Y60" s="177">
        <f t="shared" si="14"/>
        <v>0.2554728552685528</v>
      </c>
    </row>
    <row r="61" ht="15" thickTop="1">
      <c r="A61" s="105" t="s">
        <v>43</v>
      </c>
    </row>
    <row r="62" ht="409.5">
      <c r="A62" s="105" t="s">
        <v>55</v>
      </c>
    </row>
    <row r="63" ht="14.25">
      <c r="A63" s="112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1:Y65536 M61:M65536 Y3 M3 M5 Y5 Y7:Y8 M7:M8">
    <cfRule type="cellIs" priority="4" dxfId="93" operator="lessThan" stopIfTrue="1">
      <formula>0</formula>
    </cfRule>
  </conditionalFormatting>
  <conditionalFormatting sqref="Y9:Y60 M9:M60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Y54 M54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5:W5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50"/>
  <sheetViews>
    <sheetView showGridLines="0" zoomScale="80" zoomScaleNormal="80" zoomScalePageLayoutView="0" workbookViewId="0" topLeftCell="A1">
      <selection activeCell="T47" sqref="T47:W47"/>
    </sheetView>
  </sheetViews>
  <sheetFormatPr defaultColWidth="8.00390625" defaultRowHeight="15"/>
  <cols>
    <col min="1" max="1" width="20.28125" style="112" customWidth="1"/>
    <col min="2" max="2" width="8.7109375" style="112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28125" style="112" bestFit="1" customWidth="1"/>
    <col min="7" max="7" width="11.28125" style="112" customWidth="1"/>
    <col min="8" max="8" width="9.28125" style="112" bestFit="1" customWidth="1"/>
    <col min="9" max="9" width="9.7109375" style="112" bestFit="1" customWidth="1"/>
    <col min="10" max="10" width="8.7109375" style="112" customWidth="1"/>
    <col min="11" max="11" width="9.7109375" style="112" bestFit="1" customWidth="1"/>
    <col min="12" max="12" width="9.28125" style="112" bestFit="1" customWidth="1"/>
    <col min="13" max="13" width="9.28125" style="112" customWidth="1"/>
    <col min="14" max="14" width="9.7109375" style="112" customWidth="1"/>
    <col min="15" max="15" width="10.8515625" style="112" customWidth="1"/>
    <col min="16" max="16" width="9.7109375" style="112" customWidth="1"/>
    <col min="17" max="17" width="10.140625" style="112" customWidth="1"/>
    <col min="18" max="18" width="10.7109375" style="112" customWidth="1"/>
    <col min="19" max="19" width="11.00390625" style="112" customWidth="1"/>
    <col min="20" max="24" width="10.28125" style="112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529" t="s">
        <v>28</v>
      </c>
      <c r="Y1" s="530"/>
    </row>
    <row r="2" ht="5.25" customHeight="1" thickBot="1"/>
    <row r="3" spans="1:25" ht="24" customHeight="1" thickTop="1">
      <c r="A3" s="591" t="s">
        <v>72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3"/>
    </row>
    <row r="4" spans="1:25" ht="21" customHeight="1" thickBot="1">
      <c r="A4" s="600" t="s">
        <v>45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2"/>
    </row>
    <row r="5" spans="1:25" s="226" customFormat="1" ht="18" customHeight="1" thickBot="1" thickTop="1">
      <c r="A5" s="534" t="s">
        <v>71</v>
      </c>
      <c r="B5" s="584" t="s">
        <v>36</v>
      </c>
      <c r="C5" s="585"/>
      <c r="D5" s="585"/>
      <c r="E5" s="585"/>
      <c r="F5" s="585"/>
      <c r="G5" s="585"/>
      <c r="H5" s="585"/>
      <c r="I5" s="585"/>
      <c r="J5" s="586"/>
      <c r="K5" s="586"/>
      <c r="L5" s="586"/>
      <c r="M5" s="587"/>
      <c r="N5" s="584" t="s">
        <v>35</v>
      </c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8"/>
    </row>
    <row r="6" spans="1:25" s="152" customFormat="1" ht="26.25" customHeight="1" thickBot="1">
      <c r="A6" s="535"/>
      <c r="B6" s="576" t="s">
        <v>154</v>
      </c>
      <c r="C6" s="577"/>
      <c r="D6" s="577"/>
      <c r="E6" s="577"/>
      <c r="F6" s="577"/>
      <c r="G6" s="581" t="s">
        <v>34</v>
      </c>
      <c r="H6" s="576" t="s">
        <v>155</v>
      </c>
      <c r="I6" s="577"/>
      <c r="J6" s="577"/>
      <c r="K6" s="577"/>
      <c r="L6" s="577"/>
      <c r="M6" s="578" t="s">
        <v>33</v>
      </c>
      <c r="N6" s="576" t="s">
        <v>156</v>
      </c>
      <c r="O6" s="577"/>
      <c r="P6" s="577"/>
      <c r="Q6" s="577"/>
      <c r="R6" s="577"/>
      <c r="S6" s="581" t="s">
        <v>34</v>
      </c>
      <c r="T6" s="576" t="s">
        <v>157</v>
      </c>
      <c r="U6" s="577"/>
      <c r="V6" s="577"/>
      <c r="W6" s="577"/>
      <c r="X6" s="577"/>
      <c r="Y6" s="594" t="s">
        <v>33</v>
      </c>
    </row>
    <row r="7" spans="1:25" s="152" customFormat="1" ht="26.25" customHeight="1">
      <c r="A7" s="536"/>
      <c r="B7" s="547" t="s">
        <v>22</v>
      </c>
      <c r="C7" s="539"/>
      <c r="D7" s="538" t="s">
        <v>21</v>
      </c>
      <c r="E7" s="539"/>
      <c r="F7" s="607" t="s">
        <v>17</v>
      </c>
      <c r="G7" s="582"/>
      <c r="H7" s="547" t="s">
        <v>22</v>
      </c>
      <c r="I7" s="539"/>
      <c r="J7" s="538" t="s">
        <v>21</v>
      </c>
      <c r="K7" s="539"/>
      <c r="L7" s="607" t="s">
        <v>17</v>
      </c>
      <c r="M7" s="579"/>
      <c r="N7" s="547" t="s">
        <v>22</v>
      </c>
      <c r="O7" s="539"/>
      <c r="P7" s="538" t="s">
        <v>21</v>
      </c>
      <c r="Q7" s="539"/>
      <c r="R7" s="607" t="s">
        <v>17</v>
      </c>
      <c r="S7" s="582"/>
      <c r="T7" s="547" t="s">
        <v>22</v>
      </c>
      <c r="U7" s="539"/>
      <c r="V7" s="538" t="s">
        <v>21</v>
      </c>
      <c r="W7" s="539"/>
      <c r="X7" s="607" t="s">
        <v>17</v>
      </c>
      <c r="Y7" s="595"/>
    </row>
    <row r="8" spans="1:25" s="222" customFormat="1" ht="15.75" customHeight="1" thickBot="1">
      <c r="A8" s="537"/>
      <c r="B8" s="225" t="s">
        <v>31</v>
      </c>
      <c r="C8" s="223" t="s">
        <v>30</v>
      </c>
      <c r="D8" s="224" t="s">
        <v>31</v>
      </c>
      <c r="E8" s="223" t="s">
        <v>30</v>
      </c>
      <c r="F8" s="590"/>
      <c r="G8" s="583"/>
      <c r="H8" s="225" t="s">
        <v>31</v>
      </c>
      <c r="I8" s="223" t="s">
        <v>30</v>
      </c>
      <c r="J8" s="224" t="s">
        <v>31</v>
      </c>
      <c r="K8" s="223" t="s">
        <v>30</v>
      </c>
      <c r="L8" s="590"/>
      <c r="M8" s="580"/>
      <c r="N8" s="225" t="s">
        <v>31</v>
      </c>
      <c r="O8" s="223" t="s">
        <v>30</v>
      </c>
      <c r="P8" s="224" t="s">
        <v>31</v>
      </c>
      <c r="Q8" s="223" t="s">
        <v>30</v>
      </c>
      <c r="R8" s="590"/>
      <c r="S8" s="583"/>
      <c r="T8" s="225" t="s">
        <v>31</v>
      </c>
      <c r="U8" s="223" t="s">
        <v>30</v>
      </c>
      <c r="V8" s="224" t="s">
        <v>31</v>
      </c>
      <c r="W8" s="223" t="s">
        <v>30</v>
      </c>
      <c r="X8" s="590"/>
      <c r="Y8" s="596"/>
    </row>
    <row r="9" spans="1:25" s="141" customFormat="1" ht="18" customHeight="1" thickBot="1" thickTop="1">
      <c r="A9" s="285" t="s">
        <v>24</v>
      </c>
      <c r="B9" s="277">
        <f>B10+B14+B25+B34+B42+B47</f>
        <v>28046.176</v>
      </c>
      <c r="C9" s="276">
        <f>C10+C14+C25+C34+C42+C47</f>
        <v>19066.037999999997</v>
      </c>
      <c r="D9" s="275">
        <f>D10+D14+D25+D34+D42+D47</f>
        <v>914.33</v>
      </c>
      <c r="E9" s="276">
        <f>E10+E14+E25+E34+E42+E47</f>
        <v>678.777</v>
      </c>
      <c r="F9" s="275">
        <f>SUM(B9:E9)</f>
        <v>48705.320999999996</v>
      </c>
      <c r="G9" s="278">
        <f>F9/$F$9</f>
        <v>1</v>
      </c>
      <c r="H9" s="277">
        <f>H10+H14+H25+H34+H42+H47</f>
        <v>24410.232</v>
      </c>
      <c r="I9" s="276">
        <f>I10+I14+I25+I34+I42+I47</f>
        <v>18384.569</v>
      </c>
      <c r="J9" s="275">
        <f>J10+J14+J25+J34+J42+J47</f>
        <v>2283.229</v>
      </c>
      <c r="K9" s="276">
        <f>K10+K14+K25+K34+K42+K47</f>
        <v>2226.2659999999996</v>
      </c>
      <c r="L9" s="275">
        <f>SUM(H9:K9)</f>
        <v>47304.296</v>
      </c>
      <c r="M9" s="401">
        <f>IF(ISERROR(F9/L9-1),"         /0",(F9/L9-1))</f>
        <v>0.02961728888217663</v>
      </c>
      <c r="N9" s="277">
        <f>N10+N14+N25+N34+N42+N47</f>
        <v>329360.1969999997</v>
      </c>
      <c r="O9" s="276">
        <f>O10+O14+O25+O34+O42+O47</f>
        <v>195789.49799999996</v>
      </c>
      <c r="P9" s="275">
        <f>P10+P14+P25+P34+P42+P47</f>
        <v>38812.916999999994</v>
      </c>
      <c r="Q9" s="276">
        <f>Q10+Q14+Q25+Q34+Q42+Q47</f>
        <v>18159.362999999998</v>
      </c>
      <c r="R9" s="275">
        <f>SUM(N9:Q9)</f>
        <v>582121.9749999996</v>
      </c>
      <c r="S9" s="278">
        <f>R9/$R$9</f>
        <v>1</v>
      </c>
      <c r="T9" s="277">
        <f>T10+T14+T25+T34+T42+T47</f>
        <v>312575.5909999997</v>
      </c>
      <c r="U9" s="276">
        <f>U10+U14+U25+U34+U42+U47</f>
        <v>191251.38900000005</v>
      </c>
      <c r="V9" s="275">
        <f>V10+V14+V25+V34+V42+V47</f>
        <v>33697.487</v>
      </c>
      <c r="W9" s="276">
        <f>W10+W14+W25+W34+W42+W47</f>
        <v>24790.195999999996</v>
      </c>
      <c r="X9" s="275">
        <f>SUM(T9:W9)</f>
        <v>562314.6629999997</v>
      </c>
      <c r="Y9" s="274">
        <f>IF(ISERROR(R9/X9-1),"         /0",(R9/X9-1))</f>
        <v>0.03522460519582782</v>
      </c>
    </row>
    <row r="10" spans="1:25" s="239" customFormat="1" ht="19.5" customHeight="1" thickTop="1">
      <c r="A10" s="248" t="s">
        <v>61</v>
      </c>
      <c r="B10" s="245">
        <f>SUM(B11:B13)</f>
        <v>17826.762</v>
      </c>
      <c r="C10" s="244">
        <f>SUM(C11:C13)</f>
        <v>10359.131999999996</v>
      </c>
      <c r="D10" s="243">
        <f>SUM(D11:D13)</f>
        <v>846.7139999999999</v>
      </c>
      <c r="E10" s="242">
        <f>SUM(E11:E13)</f>
        <v>454.069</v>
      </c>
      <c r="F10" s="243">
        <f aca="true" t="shared" si="0" ref="F10:F47">SUM(B10:E10)</f>
        <v>29486.676999999992</v>
      </c>
      <c r="G10" s="246">
        <f aca="true" t="shared" si="1" ref="G10:G47">F10/$F$9</f>
        <v>0.6054097662142499</v>
      </c>
      <c r="H10" s="245">
        <f>SUM(H11:H13)</f>
        <v>16051.908</v>
      </c>
      <c r="I10" s="244">
        <f>SUM(I11:I13)</f>
        <v>10418.129000000003</v>
      </c>
      <c r="J10" s="243">
        <f>SUM(J11:J13)</f>
        <v>2266.075</v>
      </c>
      <c r="K10" s="242">
        <f>SUM(K11:K13)</f>
        <v>1749.2259999999999</v>
      </c>
      <c r="L10" s="243">
        <f aca="true" t="shared" si="2" ref="L10:L47">SUM(H10:K10)</f>
        <v>30485.338000000003</v>
      </c>
      <c r="M10" s="247">
        <f aca="true" t="shared" si="3" ref="M10:M23">IF(ISERROR(F10/L10-1),"         /0",(F10/L10-1))</f>
        <v>-0.03275873142689156</v>
      </c>
      <c r="N10" s="245">
        <f>SUM(N11:N13)</f>
        <v>216708.02599999972</v>
      </c>
      <c r="O10" s="244">
        <f>SUM(O11:O13)</f>
        <v>102840.86999999997</v>
      </c>
      <c r="P10" s="243">
        <f>SUM(P11:P13)</f>
        <v>37080.42599999999</v>
      </c>
      <c r="Q10" s="242">
        <f>SUM(Q11:Q13)</f>
        <v>11791.958</v>
      </c>
      <c r="R10" s="243">
        <f aca="true" t="shared" si="4" ref="R10:R47">SUM(N10:Q10)</f>
        <v>368421.2799999997</v>
      </c>
      <c r="S10" s="246">
        <f aca="true" t="shared" si="5" ref="S10:S47">R10/$R$9</f>
        <v>0.6328936130610769</v>
      </c>
      <c r="T10" s="245">
        <f>SUM(T11:T13)</f>
        <v>207895.83599999975</v>
      </c>
      <c r="U10" s="244">
        <f>SUM(U11:U13)</f>
        <v>98651.55600000006</v>
      </c>
      <c r="V10" s="243">
        <f>SUM(V11:V13)</f>
        <v>29950.257</v>
      </c>
      <c r="W10" s="242">
        <f>SUM(W11:W13)</f>
        <v>15288.254</v>
      </c>
      <c r="X10" s="243">
        <f aca="true" t="shared" si="6" ref="X10:X43">SUM(T10:W10)</f>
        <v>351785.9029999998</v>
      </c>
      <c r="Y10" s="240">
        <f aca="true" t="shared" si="7" ref="Y10:Y47">IF(ISERROR(R10/X10-1),"         /0",IF(R10/X10&gt;5,"  *  ",(R10/X10-1)))</f>
        <v>0.047288355952114</v>
      </c>
    </row>
    <row r="11" spans="1:25" ht="19.5" customHeight="1">
      <c r="A11" s="191" t="s">
        <v>450</v>
      </c>
      <c r="B11" s="189">
        <v>17552.809</v>
      </c>
      <c r="C11" s="186">
        <v>10262.464999999997</v>
      </c>
      <c r="D11" s="185">
        <v>846.7139999999999</v>
      </c>
      <c r="E11" s="237">
        <v>454.069</v>
      </c>
      <c r="F11" s="185">
        <f t="shared" si="0"/>
        <v>29116.056999999997</v>
      </c>
      <c r="G11" s="188">
        <f t="shared" si="1"/>
        <v>0.5978003306866615</v>
      </c>
      <c r="H11" s="189">
        <v>15773.533</v>
      </c>
      <c r="I11" s="186">
        <v>9713.590000000002</v>
      </c>
      <c r="J11" s="185">
        <v>2266.075</v>
      </c>
      <c r="K11" s="237">
        <v>1749.2259999999999</v>
      </c>
      <c r="L11" s="185">
        <f t="shared" si="2"/>
        <v>29502.424</v>
      </c>
      <c r="M11" s="190">
        <f t="shared" si="3"/>
        <v>-0.013096110339950395</v>
      </c>
      <c r="N11" s="189">
        <v>212217.7169999997</v>
      </c>
      <c r="O11" s="186">
        <v>101499.13499999997</v>
      </c>
      <c r="P11" s="185">
        <v>37080.42599999999</v>
      </c>
      <c r="Q11" s="237">
        <v>11791.958</v>
      </c>
      <c r="R11" s="185">
        <f t="shared" si="4"/>
        <v>362589.2359999996</v>
      </c>
      <c r="S11" s="188">
        <f t="shared" si="5"/>
        <v>0.6228750185903905</v>
      </c>
      <c r="T11" s="189">
        <v>204212.80699999974</v>
      </c>
      <c r="U11" s="186">
        <v>92140.54100000006</v>
      </c>
      <c r="V11" s="185">
        <v>29142.970000000005</v>
      </c>
      <c r="W11" s="237">
        <v>15240.228000000001</v>
      </c>
      <c r="X11" s="185">
        <f t="shared" si="6"/>
        <v>340736.5459999998</v>
      </c>
      <c r="Y11" s="184">
        <f t="shared" si="7"/>
        <v>0.06413368409269449</v>
      </c>
    </row>
    <row r="12" spans="1:25" ht="19.5" customHeight="1">
      <c r="A12" s="191" t="s">
        <v>451</v>
      </c>
      <c r="B12" s="189">
        <v>158.56300000000002</v>
      </c>
      <c r="C12" s="186">
        <v>95.551</v>
      </c>
      <c r="D12" s="185">
        <v>0</v>
      </c>
      <c r="E12" s="237">
        <v>0</v>
      </c>
      <c r="F12" s="185">
        <f t="shared" si="0"/>
        <v>254.11400000000003</v>
      </c>
      <c r="G12" s="188">
        <f t="shared" si="1"/>
        <v>0.00521737655727595</v>
      </c>
      <c r="H12" s="189">
        <v>172.61700000000002</v>
      </c>
      <c r="I12" s="186">
        <v>101.999</v>
      </c>
      <c r="J12" s="185"/>
      <c r="K12" s="237"/>
      <c r="L12" s="185">
        <f t="shared" si="2"/>
        <v>274.616</v>
      </c>
      <c r="M12" s="190">
        <f t="shared" si="3"/>
        <v>-0.07465697555859807</v>
      </c>
      <c r="N12" s="189">
        <v>1817.2909999999997</v>
      </c>
      <c r="O12" s="186">
        <v>1329.3039999999999</v>
      </c>
      <c r="P12" s="185"/>
      <c r="Q12" s="237"/>
      <c r="R12" s="185">
        <f t="shared" si="4"/>
        <v>3146.5949999999993</v>
      </c>
      <c r="S12" s="188">
        <f t="shared" si="5"/>
        <v>0.00540538776259048</v>
      </c>
      <c r="T12" s="189">
        <v>1741.9449999999997</v>
      </c>
      <c r="U12" s="186">
        <v>1430.26</v>
      </c>
      <c r="V12" s="185">
        <v>0.045</v>
      </c>
      <c r="W12" s="237">
        <v>48.026</v>
      </c>
      <c r="X12" s="185">
        <f t="shared" si="6"/>
        <v>3220.276</v>
      </c>
      <c r="Y12" s="184">
        <f t="shared" si="7"/>
        <v>-0.022880336964906323</v>
      </c>
    </row>
    <row r="13" spans="1:25" ht="19.5" customHeight="1" thickBot="1">
      <c r="A13" s="214" t="s">
        <v>452</v>
      </c>
      <c r="B13" s="211">
        <v>115.39</v>
      </c>
      <c r="C13" s="210">
        <v>1.116</v>
      </c>
      <c r="D13" s="209">
        <v>0</v>
      </c>
      <c r="E13" s="253">
        <v>0</v>
      </c>
      <c r="F13" s="209">
        <f t="shared" si="0"/>
        <v>116.506</v>
      </c>
      <c r="G13" s="212">
        <f t="shared" si="1"/>
        <v>0.0023920589703125047</v>
      </c>
      <c r="H13" s="211">
        <v>105.75800000000001</v>
      </c>
      <c r="I13" s="210">
        <v>602.5400000000001</v>
      </c>
      <c r="J13" s="209"/>
      <c r="K13" s="253"/>
      <c r="L13" s="209">
        <f t="shared" si="2"/>
        <v>708.2980000000001</v>
      </c>
      <c r="M13" s="213">
        <f t="shared" si="3"/>
        <v>-0.8355127361647217</v>
      </c>
      <c r="N13" s="211">
        <v>2673.0180000000005</v>
      </c>
      <c r="O13" s="210">
        <v>12.430999999999997</v>
      </c>
      <c r="P13" s="209">
        <v>0</v>
      </c>
      <c r="Q13" s="253">
        <v>0</v>
      </c>
      <c r="R13" s="209">
        <f t="shared" si="4"/>
        <v>2685.4490000000005</v>
      </c>
      <c r="S13" s="212">
        <f t="shared" si="5"/>
        <v>0.004613206708095846</v>
      </c>
      <c r="T13" s="211">
        <v>1941.084</v>
      </c>
      <c r="U13" s="210">
        <v>5080.754999999998</v>
      </c>
      <c r="V13" s="209">
        <v>807.242</v>
      </c>
      <c r="W13" s="253"/>
      <c r="X13" s="209">
        <f t="shared" si="6"/>
        <v>7829.080999999998</v>
      </c>
      <c r="Y13" s="208">
        <f t="shared" si="7"/>
        <v>-0.6569905203433198</v>
      </c>
    </row>
    <row r="14" spans="1:25" s="239" customFormat="1" ht="19.5" customHeight="1">
      <c r="A14" s="248" t="s">
        <v>60</v>
      </c>
      <c r="B14" s="245">
        <f>SUM(B15:B24)</f>
        <v>4088.608</v>
      </c>
      <c r="C14" s="244">
        <f>SUM(C15:C24)</f>
        <v>4595.437000000001</v>
      </c>
      <c r="D14" s="243">
        <f>SUM(D15:D24)</f>
        <v>63.43000000000001</v>
      </c>
      <c r="E14" s="242">
        <f>SUM(E15:E24)</f>
        <v>181.889</v>
      </c>
      <c r="F14" s="243">
        <f t="shared" si="0"/>
        <v>8929.364000000001</v>
      </c>
      <c r="G14" s="246">
        <f t="shared" si="1"/>
        <v>0.18333446565314707</v>
      </c>
      <c r="H14" s="245">
        <f>SUM(H15:H24)</f>
        <v>3454.5480000000002</v>
      </c>
      <c r="I14" s="244">
        <f>SUM(I15:I24)</f>
        <v>4067.4490000000005</v>
      </c>
      <c r="J14" s="243">
        <f>SUM(J15:J24)</f>
        <v>13.968</v>
      </c>
      <c r="K14" s="242">
        <f>SUM(K15:K24)</f>
        <v>175.23799999999997</v>
      </c>
      <c r="L14" s="243">
        <f t="shared" si="2"/>
        <v>7711.203000000001</v>
      </c>
      <c r="M14" s="247">
        <f t="shared" si="3"/>
        <v>0.15797288698015088</v>
      </c>
      <c r="N14" s="245">
        <f>SUM(N15:N24)</f>
        <v>45466.998999999996</v>
      </c>
      <c r="O14" s="244">
        <f>SUM(O15:O24)</f>
        <v>48343.98500000001</v>
      </c>
      <c r="P14" s="243">
        <f>SUM(P15:P24)</f>
        <v>1230.4109999999998</v>
      </c>
      <c r="Q14" s="242">
        <f>SUM(Q15:Q24)</f>
        <v>4186.667</v>
      </c>
      <c r="R14" s="243">
        <f t="shared" si="4"/>
        <v>99228.06199999999</v>
      </c>
      <c r="S14" s="246">
        <f t="shared" si="5"/>
        <v>0.1704592272092117</v>
      </c>
      <c r="T14" s="245">
        <f>SUM(T15:T24)</f>
        <v>45088.994999999995</v>
      </c>
      <c r="U14" s="244">
        <f>SUM(U15:U24)</f>
        <v>49827.048</v>
      </c>
      <c r="V14" s="243">
        <f>SUM(V15:V24)</f>
        <v>1348.1390000000001</v>
      </c>
      <c r="W14" s="242">
        <f>SUM(W15:W24)</f>
        <v>5794.024999999999</v>
      </c>
      <c r="X14" s="243">
        <f t="shared" si="6"/>
        <v>102058.207</v>
      </c>
      <c r="Y14" s="240">
        <f t="shared" si="7"/>
        <v>-0.027730694896491825</v>
      </c>
    </row>
    <row r="15" spans="1:25" ht="19.5" customHeight="1">
      <c r="A15" s="206" t="s">
        <v>454</v>
      </c>
      <c r="B15" s="203">
        <v>995.0930000000001</v>
      </c>
      <c r="C15" s="201">
        <v>1297.527</v>
      </c>
      <c r="D15" s="202">
        <v>0</v>
      </c>
      <c r="E15" s="249">
        <v>0</v>
      </c>
      <c r="F15" s="185">
        <f t="shared" si="0"/>
        <v>2292.62</v>
      </c>
      <c r="G15" s="188">
        <f t="shared" si="1"/>
        <v>0.04707124299622212</v>
      </c>
      <c r="H15" s="189">
        <v>717.547</v>
      </c>
      <c r="I15" s="201">
        <v>711.6650000000001</v>
      </c>
      <c r="J15" s="202">
        <v>9.097999999999999</v>
      </c>
      <c r="K15" s="201">
        <v>0.1</v>
      </c>
      <c r="L15" s="185">
        <f t="shared" si="2"/>
        <v>1438.4099999999999</v>
      </c>
      <c r="M15" s="205">
        <f t="shared" si="3"/>
        <v>0.5938571061102189</v>
      </c>
      <c r="N15" s="203">
        <v>12146.400999999996</v>
      </c>
      <c r="O15" s="201">
        <v>12289.972</v>
      </c>
      <c r="P15" s="202">
        <v>656.917</v>
      </c>
      <c r="Q15" s="201">
        <v>212.45300000000003</v>
      </c>
      <c r="R15" s="202">
        <f t="shared" si="4"/>
        <v>25305.743</v>
      </c>
      <c r="S15" s="204">
        <f t="shared" si="5"/>
        <v>0.04347154735053597</v>
      </c>
      <c r="T15" s="207">
        <v>10242.006999999998</v>
      </c>
      <c r="U15" s="201">
        <v>14168.346999999998</v>
      </c>
      <c r="V15" s="202">
        <v>946.028</v>
      </c>
      <c r="W15" s="249">
        <v>579.4000000000001</v>
      </c>
      <c r="X15" s="202">
        <f t="shared" si="6"/>
        <v>25935.781999999996</v>
      </c>
      <c r="Y15" s="200">
        <f t="shared" si="7"/>
        <v>-0.024292269267223054</v>
      </c>
    </row>
    <row r="16" spans="1:25" ht="19.5" customHeight="1">
      <c r="A16" s="206" t="s">
        <v>455</v>
      </c>
      <c r="B16" s="203">
        <v>560.015</v>
      </c>
      <c r="C16" s="201">
        <v>1290.17</v>
      </c>
      <c r="D16" s="202">
        <v>8.629999999999999</v>
      </c>
      <c r="E16" s="249">
        <v>0</v>
      </c>
      <c r="F16" s="202">
        <f t="shared" si="0"/>
        <v>1858.815</v>
      </c>
      <c r="G16" s="204">
        <f t="shared" si="1"/>
        <v>0.038164515946830534</v>
      </c>
      <c r="H16" s="203">
        <v>193.994</v>
      </c>
      <c r="I16" s="201">
        <v>762.78</v>
      </c>
      <c r="J16" s="202">
        <v>0</v>
      </c>
      <c r="K16" s="201">
        <v>0</v>
      </c>
      <c r="L16" s="202">
        <f t="shared" si="2"/>
        <v>956.774</v>
      </c>
      <c r="M16" s="205">
        <f t="shared" si="3"/>
        <v>0.942794223087166</v>
      </c>
      <c r="N16" s="203">
        <v>3874.1859999999997</v>
      </c>
      <c r="O16" s="201">
        <v>8492.471</v>
      </c>
      <c r="P16" s="202">
        <v>8.629999999999999</v>
      </c>
      <c r="Q16" s="201">
        <v>4.904999999999999</v>
      </c>
      <c r="R16" s="202">
        <f t="shared" si="4"/>
        <v>12380.192</v>
      </c>
      <c r="S16" s="204">
        <f t="shared" si="5"/>
        <v>0.0212673503693105</v>
      </c>
      <c r="T16" s="207">
        <v>6369.205999999998</v>
      </c>
      <c r="U16" s="201">
        <v>8016.774000000001</v>
      </c>
      <c r="V16" s="202">
        <v>0.065</v>
      </c>
      <c r="W16" s="201">
        <v>106.80399999999999</v>
      </c>
      <c r="X16" s="202">
        <f t="shared" si="6"/>
        <v>14492.849</v>
      </c>
      <c r="Y16" s="200">
        <f t="shared" si="7"/>
        <v>-0.1457723736720089</v>
      </c>
    </row>
    <row r="17" spans="1:25" ht="19.5" customHeight="1">
      <c r="A17" s="206" t="s">
        <v>453</v>
      </c>
      <c r="B17" s="203">
        <v>763.823</v>
      </c>
      <c r="C17" s="201">
        <v>477.102</v>
      </c>
      <c r="D17" s="202">
        <v>0</v>
      </c>
      <c r="E17" s="249">
        <v>5.02</v>
      </c>
      <c r="F17" s="202">
        <f>SUM(B17:E17)</f>
        <v>1245.945</v>
      </c>
      <c r="G17" s="204">
        <f>F17/$F$9</f>
        <v>0.02558129121046138</v>
      </c>
      <c r="H17" s="203">
        <v>906.9929999999999</v>
      </c>
      <c r="I17" s="201">
        <v>663.2800000000001</v>
      </c>
      <c r="J17" s="202">
        <v>0.13</v>
      </c>
      <c r="K17" s="201"/>
      <c r="L17" s="202">
        <f>SUM(H17:K17)</f>
        <v>1570.4030000000002</v>
      </c>
      <c r="M17" s="205">
        <f>IF(ISERROR(F17/L17-1),"         /0",(F17/L17-1))</f>
        <v>-0.20660811269463975</v>
      </c>
      <c r="N17" s="203">
        <v>10053.927</v>
      </c>
      <c r="O17" s="201">
        <v>6777.139999999999</v>
      </c>
      <c r="P17" s="202">
        <v>0.68</v>
      </c>
      <c r="Q17" s="201">
        <v>155.627</v>
      </c>
      <c r="R17" s="202">
        <f>SUM(N17:Q17)</f>
        <v>16987.374</v>
      </c>
      <c r="S17" s="204">
        <f>R17/$R$9</f>
        <v>0.02918181193898411</v>
      </c>
      <c r="T17" s="207">
        <v>10079.772</v>
      </c>
      <c r="U17" s="201">
        <v>6157.793000000002</v>
      </c>
      <c r="V17" s="202">
        <v>45.461</v>
      </c>
      <c r="W17" s="201">
        <v>182.24599999999998</v>
      </c>
      <c r="X17" s="202">
        <f>SUM(T17:W17)</f>
        <v>16465.272</v>
      </c>
      <c r="Y17" s="200">
        <f>IF(ISERROR(R17/X17-1),"         /0",IF(R17/X17&gt;5,"  *  ",(R17/X17-1)))</f>
        <v>0.031709284851170416</v>
      </c>
    </row>
    <row r="18" spans="1:25" ht="19.5" customHeight="1">
      <c r="A18" s="206" t="s">
        <v>457</v>
      </c>
      <c r="B18" s="203">
        <v>547.0360000000001</v>
      </c>
      <c r="C18" s="201">
        <v>328.44399999999996</v>
      </c>
      <c r="D18" s="202">
        <v>54.800000000000004</v>
      </c>
      <c r="E18" s="249">
        <v>176.869</v>
      </c>
      <c r="F18" s="202">
        <f t="shared" si="0"/>
        <v>1107.149</v>
      </c>
      <c r="G18" s="204">
        <f t="shared" si="1"/>
        <v>0.022731582038028247</v>
      </c>
      <c r="H18" s="203">
        <v>521.819</v>
      </c>
      <c r="I18" s="201">
        <v>415.817</v>
      </c>
      <c r="J18" s="202">
        <v>4.74</v>
      </c>
      <c r="K18" s="201">
        <v>153.28199999999998</v>
      </c>
      <c r="L18" s="202">
        <f t="shared" si="2"/>
        <v>1095.658</v>
      </c>
      <c r="M18" s="205">
        <f t="shared" si="3"/>
        <v>0.010487761692060893</v>
      </c>
      <c r="N18" s="203">
        <v>6975.8179999999975</v>
      </c>
      <c r="O18" s="201">
        <v>4371.085000000002</v>
      </c>
      <c r="P18" s="202">
        <v>369.6330000000001</v>
      </c>
      <c r="Q18" s="201">
        <v>3474.4359999999997</v>
      </c>
      <c r="R18" s="202">
        <f t="shared" si="4"/>
        <v>15190.971999999998</v>
      </c>
      <c r="S18" s="204">
        <f t="shared" si="5"/>
        <v>0.02609585731581428</v>
      </c>
      <c r="T18" s="207">
        <v>7847.390000000002</v>
      </c>
      <c r="U18" s="201">
        <v>3567.089000000001</v>
      </c>
      <c r="V18" s="202">
        <v>355.3350000000001</v>
      </c>
      <c r="W18" s="201">
        <v>4141.129</v>
      </c>
      <c r="X18" s="202">
        <f t="shared" si="6"/>
        <v>15910.943000000003</v>
      </c>
      <c r="Y18" s="200">
        <f t="shared" si="7"/>
        <v>-0.04525005211821853</v>
      </c>
    </row>
    <row r="19" spans="1:25" ht="19.5" customHeight="1">
      <c r="A19" s="206" t="s">
        <v>456</v>
      </c>
      <c r="B19" s="203">
        <v>336.723</v>
      </c>
      <c r="C19" s="201">
        <v>762.408</v>
      </c>
      <c r="D19" s="202">
        <v>0</v>
      </c>
      <c r="E19" s="249">
        <v>0</v>
      </c>
      <c r="F19" s="202">
        <f t="shared" si="0"/>
        <v>1099.131</v>
      </c>
      <c r="G19" s="204">
        <f t="shared" si="1"/>
        <v>0.02256695936774547</v>
      </c>
      <c r="H19" s="203">
        <v>380.119</v>
      </c>
      <c r="I19" s="201">
        <v>1024.067</v>
      </c>
      <c r="J19" s="202">
        <v>0</v>
      </c>
      <c r="K19" s="201">
        <v>15.912</v>
      </c>
      <c r="L19" s="202">
        <f t="shared" si="2"/>
        <v>1420.0980000000002</v>
      </c>
      <c r="M19" s="205">
        <f t="shared" si="3"/>
        <v>-0.22601750020069045</v>
      </c>
      <c r="N19" s="203">
        <v>3717.600000000001</v>
      </c>
      <c r="O19" s="201">
        <v>10608.059000000007</v>
      </c>
      <c r="P19" s="202">
        <v>194.111</v>
      </c>
      <c r="Q19" s="201">
        <v>248.69900000000004</v>
      </c>
      <c r="R19" s="202">
        <f t="shared" si="4"/>
        <v>14768.469000000008</v>
      </c>
      <c r="S19" s="204">
        <f t="shared" si="5"/>
        <v>0.025370059256051996</v>
      </c>
      <c r="T19" s="207">
        <v>4386.575</v>
      </c>
      <c r="U19" s="201">
        <v>11087.626999999999</v>
      </c>
      <c r="V19" s="202">
        <v>0.15</v>
      </c>
      <c r="W19" s="201">
        <v>653.0769999999998</v>
      </c>
      <c r="X19" s="202">
        <f t="shared" si="6"/>
        <v>16127.428999999996</v>
      </c>
      <c r="Y19" s="200">
        <f t="shared" si="7"/>
        <v>-0.08426389599978945</v>
      </c>
    </row>
    <row r="20" spans="1:25" ht="19.5" customHeight="1">
      <c r="A20" s="206" t="s">
        <v>461</v>
      </c>
      <c r="B20" s="203">
        <v>689.861</v>
      </c>
      <c r="C20" s="201">
        <v>0</v>
      </c>
      <c r="D20" s="202">
        <v>0</v>
      </c>
      <c r="E20" s="249">
        <v>0</v>
      </c>
      <c r="F20" s="202">
        <f>SUM(B20:E20)</f>
        <v>689.861</v>
      </c>
      <c r="G20" s="204">
        <f>F20/$F$9</f>
        <v>0.014163976046888184</v>
      </c>
      <c r="H20" s="203">
        <v>501.691</v>
      </c>
      <c r="I20" s="201">
        <v>6.32</v>
      </c>
      <c r="J20" s="202"/>
      <c r="K20" s="201"/>
      <c r="L20" s="202">
        <f>SUM(H20:K20)</f>
        <v>508.01099999999997</v>
      </c>
      <c r="M20" s="205">
        <f>IF(ISERROR(F20/L20-1),"         /0",(F20/L20-1))</f>
        <v>0.3579646897409703</v>
      </c>
      <c r="N20" s="203">
        <v>6578.8009999999995</v>
      </c>
      <c r="O20" s="201">
        <v>45.356</v>
      </c>
      <c r="P20" s="202">
        <v>0.32</v>
      </c>
      <c r="Q20" s="201">
        <v>0.2</v>
      </c>
      <c r="R20" s="202">
        <f>SUM(N20:Q20)</f>
        <v>6624.676999999999</v>
      </c>
      <c r="S20" s="204">
        <f>R20/$R$9</f>
        <v>0.011380221473343286</v>
      </c>
      <c r="T20" s="207">
        <v>3592.74</v>
      </c>
      <c r="U20" s="201">
        <v>28.762</v>
      </c>
      <c r="V20" s="202"/>
      <c r="W20" s="201">
        <v>14.214</v>
      </c>
      <c r="X20" s="202">
        <f>SUM(T20:W20)</f>
        <v>3635.716</v>
      </c>
      <c r="Y20" s="200">
        <f>IF(ISERROR(R20/X20-1),"         /0",IF(R20/X20&gt;5,"  *  ",(R20/X20-1)))</f>
        <v>0.8221106929144077</v>
      </c>
    </row>
    <row r="21" spans="1:25" ht="19.5" customHeight="1">
      <c r="A21" s="206" t="s">
        <v>458</v>
      </c>
      <c r="B21" s="203">
        <v>162.599</v>
      </c>
      <c r="C21" s="201">
        <v>311.97</v>
      </c>
      <c r="D21" s="202">
        <v>0</v>
      </c>
      <c r="E21" s="249">
        <v>0</v>
      </c>
      <c r="F21" s="202">
        <f t="shared" si="0"/>
        <v>474.569</v>
      </c>
      <c r="G21" s="204">
        <f t="shared" si="1"/>
        <v>0.009743678724548392</v>
      </c>
      <c r="H21" s="203">
        <v>139.264</v>
      </c>
      <c r="I21" s="201">
        <v>421.632</v>
      </c>
      <c r="J21" s="202">
        <v>0</v>
      </c>
      <c r="K21" s="201">
        <v>0</v>
      </c>
      <c r="L21" s="202">
        <f t="shared" si="2"/>
        <v>560.896</v>
      </c>
      <c r="M21" s="205">
        <f t="shared" si="3"/>
        <v>-0.15390910257873103</v>
      </c>
      <c r="N21" s="203">
        <v>1755.262</v>
      </c>
      <c r="O21" s="201">
        <v>2778.927</v>
      </c>
      <c r="P21" s="202">
        <v>0</v>
      </c>
      <c r="Q21" s="201">
        <v>42.826</v>
      </c>
      <c r="R21" s="202">
        <f t="shared" si="4"/>
        <v>4577.015</v>
      </c>
      <c r="S21" s="204">
        <f t="shared" si="5"/>
        <v>0.007862639097244188</v>
      </c>
      <c r="T21" s="207">
        <v>2101.394</v>
      </c>
      <c r="U21" s="201">
        <v>4469.322</v>
      </c>
      <c r="V21" s="202">
        <v>0</v>
      </c>
      <c r="W21" s="201">
        <v>71.735</v>
      </c>
      <c r="X21" s="202">
        <f t="shared" si="6"/>
        <v>6642.451</v>
      </c>
      <c r="Y21" s="200">
        <f t="shared" si="7"/>
        <v>-0.3109448605642706</v>
      </c>
    </row>
    <row r="22" spans="1:25" ht="19.5" customHeight="1">
      <c r="A22" s="206" t="s">
        <v>460</v>
      </c>
      <c r="B22" s="203">
        <v>0</v>
      </c>
      <c r="C22" s="201">
        <v>124.667</v>
      </c>
      <c r="D22" s="202">
        <v>0</v>
      </c>
      <c r="E22" s="249">
        <v>0</v>
      </c>
      <c r="F22" s="202">
        <f t="shared" si="0"/>
        <v>124.667</v>
      </c>
      <c r="G22" s="204">
        <f t="shared" si="1"/>
        <v>0.0025596176647721923</v>
      </c>
      <c r="H22" s="203">
        <v>38.966</v>
      </c>
      <c r="I22" s="201">
        <v>60.962</v>
      </c>
      <c r="J22" s="202"/>
      <c r="K22" s="201"/>
      <c r="L22" s="202">
        <f t="shared" si="2"/>
        <v>99.928</v>
      </c>
      <c r="M22" s="205">
        <f t="shared" si="3"/>
        <v>0.24756824913938047</v>
      </c>
      <c r="N22" s="203">
        <v>39.00000000000001</v>
      </c>
      <c r="O22" s="201">
        <v>1788.3999999999996</v>
      </c>
      <c r="P22" s="202"/>
      <c r="Q22" s="201">
        <v>24.511</v>
      </c>
      <c r="R22" s="202">
        <f t="shared" si="4"/>
        <v>1851.9109999999996</v>
      </c>
      <c r="S22" s="204">
        <f t="shared" si="5"/>
        <v>0.0031813109271471855</v>
      </c>
      <c r="T22" s="207">
        <v>166.89000000000001</v>
      </c>
      <c r="U22" s="201">
        <v>2292.459</v>
      </c>
      <c r="V22" s="202"/>
      <c r="W22" s="201">
        <v>3.884</v>
      </c>
      <c r="X22" s="202">
        <f t="shared" si="6"/>
        <v>2463.2329999999997</v>
      </c>
      <c r="Y22" s="200">
        <f t="shared" si="7"/>
        <v>-0.24817871472166875</v>
      </c>
    </row>
    <row r="23" spans="1:25" ht="18.75" customHeight="1">
      <c r="A23" s="206" t="s">
        <v>459</v>
      </c>
      <c r="B23" s="203">
        <v>33.458</v>
      </c>
      <c r="C23" s="201">
        <v>3.149</v>
      </c>
      <c r="D23" s="202">
        <v>0</v>
      </c>
      <c r="E23" s="201">
        <v>0</v>
      </c>
      <c r="F23" s="202">
        <f t="shared" si="0"/>
        <v>36.607</v>
      </c>
      <c r="G23" s="204">
        <f t="shared" si="1"/>
        <v>0.0007516016576505061</v>
      </c>
      <c r="H23" s="203">
        <v>21.003</v>
      </c>
      <c r="I23" s="201">
        <v>0.926</v>
      </c>
      <c r="J23" s="202">
        <v>0</v>
      </c>
      <c r="K23" s="201">
        <v>5.944</v>
      </c>
      <c r="L23" s="202">
        <f t="shared" si="2"/>
        <v>27.872999999999998</v>
      </c>
      <c r="M23" s="205">
        <f t="shared" si="3"/>
        <v>0.31334983675958816</v>
      </c>
      <c r="N23" s="203">
        <v>326.004</v>
      </c>
      <c r="O23" s="201">
        <v>93.45</v>
      </c>
      <c r="P23" s="202">
        <v>0</v>
      </c>
      <c r="Q23" s="201">
        <v>23.01</v>
      </c>
      <c r="R23" s="202">
        <f t="shared" si="4"/>
        <v>442.464</v>
      </c>
      <c r="S23" s="204">
        <f t="shared" si="5"/>
        <v>0.0007600881241427113</v>
      </c>
      <c r="T23" s="207">
        <v>259.733</v>
      </c>
      <c r="U23" s="201">
        <v>37.557000000000016</v>
      </c>
      <c r="V23" s="202">
        <v>1.1</v>
      </c>
      <c r="W23" s="201">
        <v>41.536</v>
      </c>
      <c r="X23" s="202">
        <f t="shared" si="6"/>
        <v>339.92600000000004</v>
      </c>
      <c r="Y23" s="200">
        <f t="shared" si="7"/>
        <v>0.30164800574242623</v>
      </c>
    </row>
    <row r="24" spans="1:25" ht="19.5" customHeight="1" thickBot="1">
      <c r="A24" s="206" t="s">
        <v>56</v>
      </c>
      <c r="B24" s="203">
        <v>0</v>
      </c>
      <c r="C24" s="201">
        <v>0</v>
      </c>
      <c r="D24" s="202">
        <v>0</v>
      </c>
      <c r="E24" s="201">
        <v>0</v>
      </c>
      <c r="F24" s="202">
        <f t="shared" si="0"/>
        <v>0</v>
      </c>
      <c r="G24" s="204">
        <f t="shared" si="1"/>
        <v>0</v>
      </c>
      <c r="H24" s="203">
        <v>33.152</v>
      </c>
      <c r="I24" s="201">
        <v>0</v>
      </c>
      <c r="J24" s="202"/>
      <c r="K24" s="201"/>
      <c r="L24" s="202">
        <f t="shared" si="2"/>
        <v>33.152</v>
      </c>
      <c r="M24" s="205" t="s">
        <v>50</v>
      </c>
      <c r="N24" s="203">
        <v>0</v>
      </c>
      <c r="O24" s="201">
        <v>1099.125</v>
      </c>
      <c r="P24" s="202">
        <v>0.12</v>
      </c>
      <c r="Q24" s="201">
        <v>0</v>
      </c>
      <c r="R24" s="202">
        <f t="shared" si="4"/>
        <v>1099.245</v>
      </c>
      <c r="S24" s="204">
        <f t="shared" si="5"/>
        <v>0.0018883413566374995</v>
      </c>
      <c r="T24" s="207">
        <v>43.288</v>
      </c>
      <c r="U24" s="201">
        <v>1.318</v>
      </c>
      <c r="V24" s="202">
        <v>0</v>
      </c>
      <c r="W24" s="201">
        <v>0</v>
      </c>
      <c r="X24" s="202">
        <f t="shared" si="6"/>
        <v>44.605999999999995</v>
      </c>
      <c r="Y24" s="200" t="str">
        <f t="shared" si="7"/>
        <v>  *  </v>
      </c>
    </row>
    <row r="25" spans="1:25" s="239" customFormat="1" ht="19.5" customHeight="1">
      <c r="A25" s="248" t="s">
        <v>59</v>
      </c>
      <c r="B25" s="245">
        <f>SUM(B26:B33)</f>
        <v>2858.5989999999993</v>
      </c>
      <c r="C25" s="244">
        <f>SUM(C26:C33)</f>
        <v>1583.0879999999997</v>
      </c>
      <c r="D25" s="243">
        <f>SUM(D26:D33)</f>
        <v>0</v>
      </c>
      <c r="E25" s="244">
        <f>SUM(E26:E33)</f>
        <v>0</v>
      </c>
      <c r="F25" s="243">
        <f t="shared" si="0"/>
        <v>4441.686999999999</v>
      </c>
      <c r="G25" s="246">
        <f t="shared" si="1"/>
        <v>0.09119510781994435</v>
      </c>
      <c r="H25" s="245">
        <f>SUM(H26:H33)</f>
        <v>2025.073</v>
      </c>
      <c r="I25" s="244">
        <f>SUM(I26:I33)</f>
        <v>1932.876</v>
      </c>
      <c r="J25" s="243">
        <f>SUM(J26:J33)</f>
        <v>0</v>
      </c>
      <c r="K25" s="244">
        <f>SUM(K26:K33)</f>
        <v>0.1</v>
      </c>
      <c r="L25" s="243">
        <f t="shared" si="2"/>
        <v>3958.049</v>
      </c>
      <c r="M25" s="247">
        <f aca="true" t="shared" si="8" ref="M25:M47">IF(ISERROR(F25/L25-1),"         /0",(F25/L25-1))</f>
        <v>0.12219100875203903</v>
      </c>
      <c r="N25" s="245">
        <f>SUM(N26:N33)</f>
        <v>31212.196000000004</v>
      </c>
      <c r="O25" s="244">
        <f>SUM(O26:O33)</f>
        <v>18726.654000000002</v>
      </c>
      <c r="P25" s="243">
        <f>SUM(P26:P33)</f>
        <v>184.853</v>
      </c>
      <c r="Q25" s="244">
        <f>SUM(Q26:Q33)</f>
        <v>8.152999999999999</v>
      </c>
      <c r="R25" s="243">
        <f t="shared" si="4"/>
        <v>50131.85600000001</v>
      </c>
      <c r="S25" s="246">
        <f t="shared" si="5"/>
        <v>0.08611916085112581</v>
      </c>
      <c r="T25" s="245">
        <f>SUM(T26:T33)</f>
        <v>24375.390999999996</v>
      </c>
      <c r="U25" s="244">
        <f>SUM(U26:U33)</f>
        <v>18785.063000000002</v>
      </c>
      <c r="V25" s="243">
        <f>SUM(V26:V33)</f>
        <v>1451.4560000000001</v>
      </c>
      <c r="W25" s="244">
        <f>SUM(W26:W33)</f>
        <v>294.377</v>
      </c>
      <c r="X25" s="243">
        <f t="shared" si="6"/>
        <v>44906.287</v>
      </c>
      <c r="Y25" s="240">
        <f t="shared" si="7"/>
        <v>0.11636608922933234</v>
      </c>
    </row>
    <row r="26" spans="1:25" ht="19.5" customHeight="1">
      <c r="A26" s="206" t="s">
        <v>462</v>
      </c>
      <c r="B26" s="203">
        <v>355.662</v>
      </c>
      <c r="C26" s="201">
        <v>917.502</v>
      </c>
      <c r="D26" s="202">
        <v>0</v>
      </c>
      <c r="E26" s="201">
        <v>0</v>
      </c>
      <c r="F26" s="202">
        <f t="shared" si="0"/>
        <v>1273.164</v>
      </c>
      <c r="G26" s="204">
        <f t="shared" si="1"/>
        <v>0.026140141854316082</v>
      </c>
      <c r="H26" s="203">
        <v>428.106</v>
      </c>
      <c r="I26" s="201">
        <v>968.0300000000002</v>
      </c>
      <c r="J26" s="202">
        <v>0</v>
      </c>
      <c r="K26" s="201"/>
      <c r="L26" s="202">
        <f t="shared" si="2"/>
        <v>1396.1360000000002</v>
      </c>
      <c r="M26" s="205">
        <f t="shared" si="8"/>
        <v>-0.08808024433149797</v>
      </c>
      <c r="N26" s="203">
        <v>4056.8810000000008</v>
      </c>
      <c r="O26" s="201">
        <v>8421.577000000001</v>
      </c>
      <c r="P26" s="202">
        <v>0</v>
      </c>
      <c r="Q26" s="201">
        <v>0</v>
      </c>
      <c r="R26" s="202">
        <f t="shared" si="4"/>
        <v>12478.458000000002</v>
      </c>
      <c r="S26" s="204">
        <f t="shared" si="5"/>
        <v>0.02143615691539563</v>
      </c>
      <c r="T26" s="203">
        <v>3681.1679999999997</v>
      </c>
      <c r="U26" s="201">
        <v>9723.77</v>
      </c>
      <c r="V26" s="202">
        <v>0.045</v>
      </c>
      <c r="W26" s="201">
        <v>0.3</v>
      </c>
      <c r="X26" s="185">
        <f t="shared" si="6"/>
        <v>13405.283</v>
      </c>
      <c r="Y26" s="200">
        <f t="shared" si="7"/>
        <v>-0.06913878655154071</v>
      </c>
    </row>
    <row r="27" spans="1:25" ht="19.5" customHeight="1">
      <c r="A27" s="206" t="s">
        <v>484</v>
      </c>
      <c r="B27" s="203">
        <v>1087.594</v>
      </c>
      <c r="C27" s="201">
        <v>121.985</v>
      </c>
      <c r="D27" s="202">
        <v>0</v>
      </c>
      <c r="E27" s="201">
        <v>0</v>
      </c>
      <c r="F27" s="202">
        <f t="shared" si="0"/>
        <v>1209.579</v>
      </c>
      <c r="G27" s="204">
        <f t="shared" si="1"/>
        <v>0.024834637677472654</v>
      </c>
      <c r="H27" s="203">
        <v>376.475</v>
      </c>
      <c r="I27" s="201">
        <v>494.982</v>
      </c>
      <c r="J27" s="202"/>
      <c r="K27" s="201"/>
      <c r="L27" s="202">
        <f t="shared" si="2"/>
        <v>871.4570000000001</v>
      </c>
      <c r="M27" s="205">
        <f t="shared" si="8"/>
        <v>0.38799619487823245</v>
      </c>
      <c r="N27" s="203">
        <v>9732.061000000002</v>
      </c>
      <c r="O27" s="201">
        <v>3959.059</v>
      </c>
      <c r="P27" s="202">
        <v>184.829</v>
      </c>
      <c r="Q27" s="201">
        <v>8.03</v>
      </c>
      <c r="R27" s="202">
        <f t="shared" si="4"/>
        <v>13883.979000000003</v>
      </c>
      <c r="S27" s="204">
        <f t="shared" si="5"/>
        <v>0.023850635427394767</v>
      </c>
      <c r="T27" s="203">
        <v>3809.548</v>
      </c>
      <c r="U27" s="201">
        <v>2915.2819999999997</v>
      </c>
      <c r="V27" s="202">
        <v>100.69</v>
      </c>
      <c r="W27" s="201">
        <v>11.317</v>
      </c>
      <c r="X27" s="185">
        <f t="shared" si="6"/>
        <v>6836.8369999999995</v>
      </c>
      <c r="Y27" s="200">
        <f t="shared" si="7"/>
        <v>1.030760569544075</v>
      </c>
    </row>
    <row r="28" spans="1:25" ht="19.5" customHeight="1">
      <c r="A28" s="206" t="s">
        <v>469</v>
      </c>
      <c r="B28" s="203">
        <v>905.2429999999999</v>
      </c>
      <c r="C28" s="201">
        <v>0</v>
      </c>
      <c r="D28" s="202">
        <v>0</v>
      </c>
      <c r="E28" s="201">
        <v>0</v>
      </c>
      <c r="F28" s="202">
        <f t="shared" si="0"/>
        <v>905.2429999999999</v>
      </c>
      <c r="G28" s="204">
        <f t="shared" si="1"/>
        <v>0.01858612121661204</v>
      </c>
      <c r="H28" s="203">
        <v>722.783</v>
      </c>
      <c r="I28" s="201"/>
      <c r="J28" s="202"/>
      <c r="K28" s="201"/>
      <c r="L28" s="202">
        <f t="shared" si="2"/>
        <v>722.783</v>
      </c>
      <c r="M28" s="205">
        <f t="shared" si="8"/>
        <v>0.2524409124176965</v>
      </c>
      <c r="N28" s="203">
        <v>11549.072</v>
      </c>
      <c r="O28" s="201">
        <v>0</v>
      </c>
      <c r="P28" s="202"/>
      <c r="Q28" s="201"/>
      <c r="R28" s="202">
        <f t="shared" si="4"/>
        <v>11549.072</v>
      </c>
      <c r="S28" s="204">
        <f t="shared" si="5"/>
        <v>0.019839608356994266</v>
      </c>
      <c r="T28" s="203">
        <v>10943.733999999997</v>
      </c>
      <c r="U28" s="201">
        <v>204.65699999999998</v>
      </c>
      <c r="V28" s="202"/>
      <c r="W28" s="201"/>
      <c r="X28" s="185">
        <f t="shared" si="6"/>
        <v>11148.390999999996</v>
      </c>
      <c r="Y28" s="200">
        <f t="shared" si="7"/>
        <v>0.03594070211566902</v>
      </c>
    </row>
    <row r="29" spans="1:25" ht="19.5" customHeight="1">
      <c r="A29" s="206" t="s">
        <v>464</v>
      </c>
      <c r="B29" s="203">
        <v>132.035</v>
      </c>
      <c r="C29" s="201">
        <v>251.751</v>
      </c>
      <c r="D29" s="202">
        <v>0</v>
      </c>
      <c r="E29" s="201">
        <v>0</v>
      </c>
      <c r="F29" s="202">
        <f t="shared" si="0"/>
        <v>383.786</v>
      </c>
      <c r="G29" s="204">
        <f t="shared" si="1"/>
        <v>0.007879755068239876</v>
      </c>
      <c r="H29" s="203">
        <v>91.633</v>
      </c>
      <c r="I29" s="201">
        <v>219.957</v>
      </c>
      <c r="J29" s="202"/>
      <c r="K29" s="201"/>
      <c r="L29" s="202">
        <f t="shared" si="2"/>
        <v>311.59</v>
      </c>
      <c r="M29" s="205">
        <f t="shared" si="8"/>
        <v>0.23170191597933187</v>
      </c>
      <c r="N29" s="203">
        <v>1642.727</v>
      </c>
      <c r="O29" s="201">
        <v>3454.8860000000004</v>
      </c>
      <c r="P29" s="202"/>
      <c r="Q29" s="201"/>
      <c r="R29" s="202">
        <f t="shared" si="4"/>
        <v>5097.613</v>
      </c>
      <c r="S29" s="204">
        <f t="shared" si="5"/>
        <v>0.008756949950223067</v>
      </c>
      <c r="T29" s="203">
        <v>1822.1960000000001</v>
      </c>
      <c r="U29" s="201">
        <v>3253.5570000000002</v>
      </c>
      <c r="V29" s="202">
        <v>1350.5910000000001</v>
      </c>
      <c r="W29" s="201">
        <v>282.58</v>
      </c>
      <c r="X29" s="185">
        <f t="shared" si="6"/>
        <v>6708.924000000001</v>
      </c>
      <c r="Y29" s="200">
        <f t="shared" si="7"/>
        <v>-0.2401742813005484</v>
      </c>
    </row>
    <row r="30" spans="1:25" ht="19.5" customHeight="1">
      <c r="A30" s="206" t="s">
        <v>465</v>
      </c>
      <c r="B30" s="203">
        <v>338.1940000000001</v>
      </c>
      <c r="C30" s="201">
        <v>0</v>
      </c>
      <c r="D30" s="202">
        <v>0</v>
      </c>
      <c r="E30" s="201">
        <v>0</v>
      </c>
      <c r="F30" s="202">
        <f>SUM(B30:E30)</f>
        <v>338.1940000000001</v>
      </c>
      <c r="G30" s="204">
        <f>F30/$F$9</f>
        <v>0.0069436766467466686</v>
      </c>
      <c r="H30" s="203">
        <v>349.53499999999997</v>
      </c>
      <c r="I30" s="201"/>
      <c r="J30" s="202"/>
      <c r="K30" s="201"/>
      <c r="L30" s="202">
        <f>SUM(H30:K30)</f>
        <v>349.53499999999997</v>
      </c>
      <c r="M30" s="205">
        <f>IF(ISERROR(F30/L30-1),"         /0",(F30/L30-1))</f>
        <v>-0.03244596392349808</v>
      </c>
      <c r="N30" s="203">
        <v>3870.5939999999996</v>
      </c>
      <c r="O30" s="201">
        <v>0</v>
      </c>
      <c r="P30" s="202">
        <v>0</v>
      </c>
      <c r="Q30" s="201"/>
      <c r="R30" s="202">
        <f>SUM(N30:Q30)</f>
        <v>3870.5939999999996</v>
      </c>
      <c r="S30" s="204">
        <f>R30/$R$9</f>
        <v>0.006649111640219392</v>
      </c>
      <c r="T30" s="203">
        <v>3803.05</v>
      </c>
      <c r="U30" s="201">
        <v>0</v>
      </c>
      <c r="V30" s="202"/>
      <c r="W30" s="201"/>
      <c r="X30" s="185">
        <f>SUM(T30:W30)</f>
        <v>3803.05</v>
      </c>
      <c r="Y30" s="200">
        <f>IF(ISERROR(R30/X30-1),"         /0",IF(R30/X30&gt;5,"  *  ",(R30/X30-1)))</f>
        <v>0.017760481718620325</v>
      </c>
    </row>
    <row r="31" spans="1:25" ht="19.5" customHeight="1">
      <c r="A31" s="206" t="s">
        <v>463</v>
      </c>
      <c r="B31" s="203">
        <v>4.056</v>
      </c>
      <c r="C31" s="201">
        <v>235.567</v>
      </c>
      <c r="D31" s="202">
        <v>0</v>
      </c>
      <c r="E31" s="201">
        <v>0</v>
      </c>
      <c r="F31" s="202">
        <f t="shared" si="0"/>
        <v>239.62300000000002</v>
      </c>
      <c r="G31" s="204">
        <f t="shared" si="1"/>
        <v>0.004919852596803541</v>
      </c>
      <c r="H31" s="203">
        <v>25.011</v>
      </c>
      <c r="I31" s="201">
        <v>249.90699999999998</v>
      </c>
      <c r="J31" s="202"/>
      <c r="K31" s="201"/>
      <c r="L31" s="202">
        <f t="shared" si="2"/>
        <v>274.918</v>
      </c>
      <c r="M31" s="205">
        <f t="shared" si="8"/>
        <v>-0.1283837362413519</v>
      </c>
      <c r="N31" s="203">
        <v>176.41899999999995</v>
      </c>
      <c r="O31" s="201">
        <v>2575.6850000000004</v>
      </c>
      <c r="P31" s="202"/>
      <c r="Q31" s="201">
        <v>0.1</v>
      </c>
      <c r="R31" s="202">
        <f t="shared" si="4"/>
        <v>2752.204</v>
      </c>
      <c r="S31" s="204">
        <f t="shared" si="5"/>
        <v>0.004727881987275952</v>
      </c>
      <c r="T31" s="203">
        <v>179.5199999999999</v>
      </c>
      <c r="U31" s="201">
        <v>2687.7970000000005</v>
      </c>
      <c r="V31" s="202"/>
      <c r="W31" s="201"/>
      <c r="X31" s="185">
        <f t="shared" si="6"/>
        <v>2867.3170000000005</v>
      </c>
      <c r="Y31" s="200">
        <f t="shared" si="7"/>
        <v>-0.04014659000033838</v>
      </c>
    </row>
    <row r="32" spans="1:25" ht="19.5" customHeight="1">
      <c r="A32" s="206" t="s">
        <v>466</v>
      </c>
      <c r="B32" s="203">
        <v>19.912</v>
      </c>
      <c r="C32" s="201">
        <v>56.283</v>
      </c>
      <c r="D32" s="202">
        <v>0</v>
      </c>
      <c r="E32" s="201">
        <v>0</v>
      </c>
      <c r="F32" s="202">
        <f t="shared" si="0"/>
        <v>76.195</v>
      </c>
      <c r="G32" s="204">
        <f t="shared" si="1"/>
        <v>0.0015644081269888355</v>
      </c>
      <c r="H32" s="203">
        <v>0</v>
      </c>
      <c r="I32" s="201"/>
      <c r="J32" s="202"/>
      <c r="K32" s="201">
        <v>0.1</v>
      </c>
      <c r="L32" s="202">
        <f t="shared" si="2"/>
        <v>0.1</v>
      </c>
      <c r="M32" s="205" t="s">
        <v>50</v>
      </c>
      <c r="N32" s="203">
        <v>69.67599999999999</v>
      </c>
      <c r="O32" s="201">
        <v>315.447</v>
      </c>
      <c r="P32" s="202">
        <v>0.024</v>
      </c>
      <c r="Q32" s="201">
        <v>0.023</v>
      </c>
      <c r="R32" s="202">
        <f t="shared" si="4"/>
        <v>385.17</v>
      </c>
      <c r="S32" s="204">
        <f t="shared" si="5"/>
        <v>0.0006616654525024592</v>
      </c>
      <c r="T32" s="203">
        <v>0</v>
      </c>
      <c r="U32" s="201"/>
      <c r="V32" s="202">
        <v>0.13</v>
      </c>
      <c r="W32" s="201">
        <v>0.18</v>
      </c>
      <c r="X32" s="185">
        <f t="shared" si="6"/>
        <v>0.31</v>
      </c>
      <c r="Y32" s="200" t="str">
        <f t="shared" si="7"/>
        <v>  *  </v>
      </c>
    </row>
    <row r="33" spans="1:25" ht="19.5" customHeight="1" thickBot="1">
      <c r="A33" s="206" t="s">
        <v>56</v>
      </c>
      <c r="B33" s="203">
        <v>15.902999999999999</v>
      </c>
      <c r="C33" s="201">
        <v>0</v>
      </c>
      <c r="D33" s="202">
        <v>0</v>
      </c>
      <c r="E33" s="201">
        <v>0</v>
      </c>
      <c r="F33" s="202">
        <f t="shared" si="0"/>
        <v>15.902999999999999</v>
      </c>
      <c r="G33" s="204">
        <f t="shared" si="1"/>
        <v>0.0003265146327646624</v>
      </c>
      <c r="H33" s="203">
        <v>31.529999999999998</v>
      </c>
      <c r="I33" s="201"/>
      <c r="J33" s="202"/>
      <c r="K33" s="201"/>
      <c r="L33" s="202">
        <f t="shared" si="2"/>
        <v>31.529999999999998</v>
      </c>
      <c r="M33" s="205">
        <f t="shared" si="8"/>
        <v>-0.49562321598477643</v>
      </c>
      <c r="N33" s="203">
        <v>114.766</v>
      </c>
      <c r="O33" s="201">
        <v>0</v>
      </c>
      <c r="P33" s="202"/>
      <c r="Q33" s="201"/>
      <c r="R33" s="202">
        <f t="shared" si="4"/>
        <v>114.766</v>
      </c>
      <c r="S33" s="204">
        <f t="shared" si="5"/>
        <v>0.00019715112112027737</v>
      </c>
      <c r="T33" s="203">
        <v>136.175</v>
      </c>
      <c r="U33" s="201"/>
      <c r="V33" s="202"/>
      <c r="W33" s="201"/>
      <c r="X33" s="185">
        <f t="shared" si="6"/>
        <v>136.175</v>
      </c>
      <c r="Y33" s="200">
        <f t="shared" si="7"/>
        <v>-0.1572168165962916</v>
      </c>
    </row>
    <row r="34" spans="1:25" s="239" customFormat="1" ht="19.5" customHeight="1">
      <c r="A34" s="248" t="s">
        <v>58</v>
      </c>
      <c r="B34" s="245">
        <f>SUM(B35:B41)</f>
        <v>2819.6200000000003</v>
      </c>
      <c r="C34" s="244">
        <f>SUM(C35:C41)</f>
        <v>2294.4020000000005</v>
      </c>
      <c r="D34" s="243">
        <f>SUM(D35:D41)</f>
        <v>3.6859999999999995</v>
      </c>
      <c r="E34" s="244">
        <f>SUM(E35:E41)</f>
        <v>42.754999999999995</v>
      </c>
      <c r="F34" s="243">
        <f t="shared" si="0"/>
        <v>5160.463000000001</v>
      </c>
      <c r="G34" s="246">
        <f t="shared" si="1"/>
        <v>0.10595275616805813</v>
      </c>
      <c r="H34" s="245">
        <f>SUM(H35:H41)</f>
        <v>1988.845</v>
      </c>
      <c r="I34" s="244">
        <f>SUM(I35:I41)</f>
        <v>1702.568</v>
      </c>
      <c r="J34" s="243">
        <f>SUM(J35:J41)</f>
        <v>3.186</v>
      </c>
      <c r="K34" s="244">
        <f>SUM(K35:K41)</f>
        <v>283.533</v>
      </c>
      <c r="L34" s="243">
        <f t="shared" si="2"/>
        <v>3978.132</v>
      </c>
      <c r="M34" s="247">
        <f t="shared" si="8"/>
        <v>0.297207583860968</v>
      </c>
      <c r="N34" s="245">
        <f>SUM(N35:N41)</f>
        <v>30264.485999999997</v>
      </c>
      <c r="O34" s="244">
        <f>SUM(O35:O41)</f>
        <v>23612.541999999994</v>
      </c>
      <c r="P34" s="243">
        <f>SUM(P35:P41)</f>
        <v>313.945</v>
      </c>
      <c r="Q34" s="244">
        <f>SUM(Q35:Q41)</f>
        <v>1614.897</v>
      </c>
      <c r="R34" s="243">
        <f t="shared" si="4"/>
        <v>55805.86999999999</v>
      </c>
      <c r="S34" s="246">
        <f t="shared" si="5"/>
        <v>0.09586628300709663</v>
      </c>
      <c r="T34" s="245">
        <f>SUM(T35:T41)</f>
        <v>27267.178999999996</v>
      </c>
      <c r="U34" s="244">
        <f>SUM(U35:U41)</f>
        <v>21542.755999999994</v>
      </c>
      <c r="V34" s="243">
        <f>SUM(V35:V41)</f>
        <v>947.055</v>
      </c>
      <c r="W34" s="244">
        <f>SUM(W35:W41)</f>
        <v>3351.1189999999997</v>
      </c>
      <c r="X34" s="243">
        <f t="shared" si="6"/>
        <v>53108.10899999999</v>
      </c>
      <c r="Y34" s="240">
        <f t="shared" si="7"/>
        <v>0.05079753451586844</v>
      </c>
    </row>
    <row r="35" spans="1:25" s="176" customFormat="1" ht="19.5" customHeight="1">
      <c r="A35" s="191" t="s">
        <v>470</v>
      </c>
      <c r="B35" s="189">
        <v>1899.5430000000003</v>
      </c>
      <c r="C35" s="186">
        <v>1747.9500000000003</v>
      </c>
      <c r="D35" s="185">
        <v>0.03</v>
      </c>
      <c r="E35" s="186">
        <v>38.169</v>
      </c>
      <c r="F35" s="185">
        <f t="shared" si="0"/>
        <v>3685.6920000000005</v>
      </c>
      <c r="G35" s="188">
        <f t="shared" si="1"/>
        <v>0.07567329245196845</v>
      </c>
      <c r="H35" s="189">
        <v>884.81</v>
      </c>
      <c r="I35" s="186">
        <v>876.797</v>
      </c>
      <c r="J35" s="185">
        <v>0.488</v>
      </c>
      <c r="K35" s="186">
        <v>280.945</v>
      </c>
      <c r="L35" s="185">
        <f t="shared" si="2"/>
        <v>2043.04</v>
      </c>
      <c r="M35" s="190">
        <f t="shared" si="8"/>
        <v>0.804023416085833</v>
      </c>
      <c r="N35" s="189">
        <v>17851.928000000004</v>
      </c>
      <c r="O35" s="186">
        <v>15328.630000000003</v>
      </c>
      <c r="P35" s="185">
        <v>297.19599999999997</v>
      </c>
      <c r="Q35" s="186">
        <v>1403.3089999999995</v>
      </c>
      <c r="R35" s="185">
        <f t="shared" si="4"/>
        <v>34881.06300000001</v>
      </c>
      <c r="S35" s="188">
        <f t="shared" si="5"/>
        <v>0.05992053984905832</v>
      </c>
      <c r="T35" s="187">
        <v>15029.827000000001</v>
      </c>
      <c r="U35" s="186">
        <v>12849.399999999996</v>
      </c>
      <c r="V35" s="185">
        <v>824.304</v>
      </c>
      <c r="W35" s="186">
        <v>2980.5090000000005</v>
      </c>
      <c r="X35" s="185">
        <f t="shared" si="6"/>
        <v>31684.04</v>
      </c>
      <c r="Y35" s="184">
        <f t="shared" si="7"/>
        <v>0.10090326233649516</v>
      </c>
    </row>
    <row r="36" spans="1:25" s="176" customFormat="1" ht="19.5" customHeight="1">
      <c r="A36" s="191" t="s">
        <v>471</v>
      </c>
      <c r="B36" s="189">
        <v>679.433</v>
      </c>
      <c r="C36" s="186">
        <v>425.91200000000003</v>
      </c>
      <c r="D36" s="185">
        <v>3.521</v>
      </c>
      <c r="E36" s="186">
        <v>4.276</v>
      </c>
      <c r="F36" s="185">
        <f>SUM(B36:E36)</f>
        <v>1113.142</v>
      </c>
      <c r="G36" s="188">
        <f>F36/$F$9</f>
        <v>0.02285462814216952</v>
      </c>
      <c r="H36" s="189">
        <v>840.7750000000001</v>
      </c>
      <c r="I36" s="186">
        <v>725.755</v>
      </c>
      <c r="J36" s="185">
        <v>0.14</v>
      </c>
      <c r="K36" s="186">
        <v>0</v>
      </c>
      <c r="L36" s="185">
        <f>SUM(H36:K36)</f>
        <v>1566.6700000000003</v>
      </c>
      <c r="M36" s="190">
        <f>IF(ISERROR(F36/L36-1),"         /0",(F36/L36-1))</f>
        <v>-0.28948534152055005</v>
      </c>
      <c r="N36" s="189">
        <v>9624.027999999997</v>
      </c>
      <c r="O36" s="186">
        <v>7068.450999999997</v>
      </c>
      <c r="P36" s="185">
        <v>5.417</v>
      </c>
      <c r="Q36" s="186">
        <v>4.496</v>
      </c>
      <c r="R36" s="185">
        <f>SUM(N36:Q36)</f>
        <v>16702.391999999993</v>
      </c>
      <c r="S36" s="188">
        <f>R36/$R$9</f>
        <v>0.0286922547460951</v>
      </c>
      <c r="T36" s="187">
        <v>9579.758999999995</v>
      </c>
      <c r="U36" s="186">
        <v>7592.057999999998</v>
      </c>
      <c r="V36" s="185">
        <v>40.3</v>
      </c>
      <c r="W36" s="186">
        <v>0.16</v>
      </c>
      <c r="X36" s="185">
        <f>SUM(T36:W36)</f>
        <v>17212.27699999999</v>
      </c>
      <c r="Y36" s="184">
        <f>IF(ISERROR(R36/X36-1),"         /0",IF(R36/X36&gt;5,"  *  ",(R36/X36-1)))</f>
        <v>-0.029623332229663624</v>
      </c>
    </row>
    <row r="37" spans="1:25" s="176" customFormat="1" ht="19.5" customHeight="1">
      <c r="A37" s="191" t="s">
        <v>475</v>
      </c>
      <c r="B37" s="189">
        <v>85.929</v>
      </c>
      <c r="C37" s="186">
        <v>76.641</v>
      </c>
      <c r="D37" s="185">
        <v>0</v>
      </c>
      <c r="E37" s="186">
        <v>0</v>
      </c>
      <c r="F37" s="185">
        <f>SUM(B37:E37)</f>
        <v>162.57</v>
      </c>
      <c r="G37" s="188">
        <f>F37/$F$9</f>
        <v>0.003337828324753265</v>
      </c>
      <c r="H37" s="189">
        <v>83.411</v>
      </c>
      <c r="I37" s="186">
        <v>59.956</v>
      </c>
      <c r="J37" s="185">
        <v>0</v>
      </c>
      <c r="K37" s="186">
        <v>0</v>
      </c>
      <c r="L37" s="185">
        <f>SUM(H37:K37)</f>
        <v>143.36700000000002</v>
      </c>
      <c r="M37" s="190">
        <f>IF(ISERROR(F37/L37-1),"         /0",(F37/L37-1))</f>
        <v>0.13394295758438113</v>
      </c>
      <c r="N37" s="189">
        <v>1037.5740000000003</v>
      </c>
      <c r="O37" s="186">
        <v>590.884</v>
      </c>
      <c r="P37" s="185">
        <v>1.399</v>
      </c>
      <c r="Q37" s="186">
        <v>57.38</v>
      </c>
      <c r="R37" s="185">
        <f>SUM(N37:Q37)</f>
        <v>1687.2370000000003</v>
      </c>
      <c r="S37" s="188">
        <f>R37/$R$9</f>
        <v>0.002898425196884212</v>
      </c>
      <c r="T37" s="187">
        <v>851.5980000000002</v>
      </c>
      <c r="U37" s="186">
        <v>567.0110000000001</v>
      </c>
      <c r="V37" s="185">
        <v>0.426</v>
      </c>
      <c r="W37" s="186">
        <v>0.901</v>
      </c>
      <c r="X37" s="185">
        <f>SUM(T37:W37)</f>
        <v>1419.9360000000004</v>
      </c>
      <c r="Y37" s="184">
        <f>IF(ISERROR(R37/X37-1),"         /0",IF(R37/X37&gt;5,"  *  ",(R37/X37-1)))</f>
        <v>0.18824862529015385</v>
      </c>
    </row>
    <row r="38" spans="1:25" s="176" customFormat="1" ht="19.5" customHeight="1">
      <c r="A38" s="191" t="s">
        <v>473</v>
      </c>
      <c r="B38" s="189">
        <v>68.631</v>
      </c>
      <c r="C38" s="186">
        <v>25.416</v>
      </c>
      <c r="D38" s="185">
        <v>0</v>
      </c>
      <c r="E38" s="186">
        <v>0</v>
      </c>
      <c r="F38" s="185">
        <f>SUM(B38:E38)</f>
        <v>94.047</v>
      </c>
      <c r="G38" s="188">
        <f>F38/$F$9</f>
        <v>0.0019309389214373519</v>
      </c>
      <c r="H38" s="189">
        <v>123.35400000000001</v>
      </c>
      <c r="I38" s="186">
        <v>33.159</v>
      </c>
      <c r="J38" s="185">
        <v>1.16</v>
      </c>
      <c r="K38" s="186">
        <v>1.31</v>
      </c>
      <c r="L38" s="185">
        <f>SUM(H38:K38)</f>
        <v>158.983</v>
      </c>
      <c r="M38" s="190">
        <f>IF(ISERROR(F38/L38-1),"         /0",(F38/L38-1))</f>
        <v>-0.40844618607020877</v>
      </c>
      <c r="N38" s="189">
        <v>794.194</v>
      </c>
      <c r="O38" s="186">
        <v>452.86</v>
      </c>
      <c r="P38" s="185">
        <v>2.9029999999999996</v>
      </c>
      <c r="Q38" s="186">
        <v>11.155</v>
      </c>
      <c r="R38" s="185">
        <f>SUM(N38:Q38)</f>
        <v>1261.112</v>
      </c>
      <c r="S38" s="188">
        <f>R38/$R$9</f>
        <v>0.0021664050734384334</v>
      </c>
      <c r="T38" s="187">
        <v>1270.529</v>
      </c>
      <c r="U38" s="186">
        <v>414.0779999999999</v>
      </c>
      <c r="V38" s="185">
        <v>50.388999999999996</v>
      </c>
      <c r="W38" s="186">
        <v>14.624000000000002</v>
      </c>
      <c r="X38" s="185">
        <f>SUM(T38:W38)</f>
        <v>1749.62</v>
      </c>
      <c r="Y38" s="184">
        <f>IF(ISERROR(R38/X38-1),"         /0",IF(R38/X38&gt;5,"  *  ",(R38/X38-1)))</f>
        <v>-0.2792080566065773</v>
      </c>
    </row>
    <row r="39" spans="1:25" s="176" customFormat="1" ht="19.5" customHeight="1">
      <c r="A39" s="191" t="s">
        <v>472</v>
      </c>
      <c r="B39" s="189">
        <v>38.748999999999995</v>
      </c>
      <c r="C39" s="186">
        <v>7.694</v>
      </c>
      <c r="D39" s="185">
        <v>0.045</v>
      </c>
      <c r="E39" s="186">
        <v>0</v>
      </c>
      <c r="F39" s="185">
        <f>SUM(B39:E39)</f>
        <v>46.488</v>
      </c>
      <c r="G39" s="188">
        <f>F39/$F$9</f>
        <v>0.0009544747687834765</v>
      </c>
      <c r="H39" s="189">
        <v>43.083</v>
      </c>
      <c r="I39" s="186">
        <v>4.089</v>
      </c>
      <c r="J39" s="185">
        <v>0</v>
      </c>
      <c r="K39" s="186">
        <v>0</v>
      </c>
      <c r="L39" s="185">
        <f>SUM(H39:K39)</f>
        <v>47.172</v>
      </c>
      <c r="M39" s="190">
        <f>IF(ISERROR(F39/L39-1),"         /0",(F39/L39-1))</f>
        <v>-0.0145001271940981</v>
      </c>
      <c r="N39" s="189">
        <v>473.89600000000013</v>
      </c>
      <c r="O39" s="186">
        <v>115.36699999999999</v>
      </c>
      <c r="P39" s="185">
        <v>0.045</v>
      </c>
      <c r="Q39" s="186">
        <v>0.38</v>
      </c>
      <c r="R39" s="185">
        <f>SUM(N39:Q39)</f>
        <v>589.6880000000001</v>
      </c>
      <c r="S39" s="188">
        <f>R39/$R$9</f>
        <v>0.0010129973189897195</v>
      </c>
      <c r="T39" s="187">
        <v>460.172</v>
      </c>
      <c r="U39" s="186">
        <v>44.439</v>
      </c>
      <c r="V39" s="185">
        <v>0</v>
      </c>
      <c r="W39" s="186">
        <v>0.11800000000000001</v>
      </c>
      <c r="X39" s="185">
        <f>SUM(T39:W39)</f>
        <v>504.72900000000004</v>
      </c>
      <c r="Y39" s="184">
        <f>IF(ISERROR(R39/X39-1),"         /0",IF(R39/X39&gt;5,"  *  ",(R39/X39-1)))</f>
        <v>0.16832597294785923</v>
      </c>
    </row>
    <row r="40" spans="1:25" s="176" customFormat="1" ht="19.5" customHeight="1">
      <c r="A40" s="191" t="s">
        <v>474</v>
      </c>
      <c r="B40" s="189">
        <v>23.55</v>
      </c>
      <c r="C40" s="186">
        <v>10.789</v>
      </c>
      <c r="D40" s="185">
        <v>0</v>
      </c>
      <c r="E40" s="186">
        <v>0</v>
      </c>
      <c r="F40" s="185">
        <f>SUM(B40:E40)</f>
        <v>34.339</v>
      </c>
      <c r="G40" s="188">
        <f>F40/$F$9</f>
        <v>0.0007050359035720142</v>
      </c>
      <c r="H40" s="189">
        <v>12.687</v>
      </c>
      <c r="I40" s="186">
        <v>2.812</v>
      </c>
      <c r="J40" s="185">
        <v>0</v>
      </c>
      <c r="K40" s="186">
        <v>0</v>
      </c>
      <c r="L40" s="185">
        <f>SUM(H40:K40)</f>
        <v>15.498999999999999</v>
      </c>
      <c r="M40" s="190">
        <f>IF(ISERROR(F40/L40-1),"         /0",(F40/L40-1))</f>
        <v>1.2155622943415705</v>
      </c>
      <c r="N40" s="189">
        <v>175.17600000000002</v>
      </c>
      <c r="O40" s="186">
        <v>54.3</v>
      </c>
      <c r="P40" s="185">
        <v>0</v>
      </c>
      <c r="Q40" s="186">
        <v>37.544</v>
      </c>
      <c r="R40" s="185">
        <f>SUM(N40:Q40)</f>
        <v>267.02</v>
      </c>
      <c r="S40" s="188">
        <f>R40/$R$9</f>
        <v>0.0004587011167204264</v>
      </c>
      <c r="T40" s="187">
        <v>30.951000000000004</v>
      </c>
      <c r="U40" s="186">
        <v>56.852000000000004</v>
      </c>
      <c r="V40" s="185">
        <v>28.817</v>
      </c>
      <c r="W40" s="186">
        <v>314.975</v>
      </c>
      <c r="X40" s="185">
        <f t="shared" si="6"/>
        <v>431.595</v>
      </c>
      <c r="Y40" s="184">
        <f>IF(ISERROR(R40/X40-1),"         /0",IF(R40/X40&gt;5,"  *  ",(R40/X40-1)))</f>
        <v>-0.3813181338986782</v>
      </c>
    </row>
    <row r="41" spans="1:25" s="176" customFormat="1" ht="19.5" customHeight="1" thickBot="1">
      <c r="A41" s="191" t="s">
        <v>56</v>
      </c>
      <c r="B41" s="189">
        <v>23.785</v>
      </c>
      <c r="C41" s="186">
        <v>0</v>
      </c>
      <c r="D41" s="185">
        <v>0.09</v>
      </c>
      <c r="E41" s="186">
        <v>0.31</v>
      </c>
      <c r="F41" s="185">
        <f>SUM(B41:E41)</f>
        <v>24.185</v>
      </c>
      <c r="G41" s="188">
        <f>F41/$F$9</f>
        <v>0.0004965576553740402</v>
      </c>
      <c r="H41" s="189">
        <v>0.725</v>
      </c>
      <c r="I41" s="186">
        <v>0</v>
      </c>
      <c r="J41" s="185">
        <v>1.398</v>
      </c>
      <c r="K41" s="186">
        <v>1.278</v>
      </c>
      <c r="L41" s="185">
        <f>SUM(H41:K41)</f>
        <v>3.401</v>
      </c>
      <c r="M41" s="190">
        <f>IF(ISERROR(F41/L41-1),"         /0",(F41/L41-1))</f>
        <v>6.111143781240812</v>
      </c>
      <c r="N41" s="189">
        <v>307.69</v>
      </c>
      <c r="O41" s="186">
        <v>2.05</v>
      </c>
      <c r="P41" s="185">
        <v>6.985</v>
      </c>
      <c r="Q41" s="186">
        <v>100.633</v>
      </c>
      <c r="R41" s="185">
        <f>SUM(N41:Q41)</f>
        <v>417.358</v>
      </c>
      <c r="S41" s="188">
        <f>R41/$R$9</f>
        <v>0.0007169597059104327</v>
      </c>
      <c r="T41" s="187">
        <v>44.343</v>
      </c>
      <c r="U41" s="186">
        <v>18.918</v>
      </c>
      <c r="V41" s="185">
        <v>2.819</v>
      </c>
      <c r="W41" s="186">
        <v>39.831999999999994</v>
      </c>
      <c r="X41" s="185">
        <f t="shared" si="6"/>
        <v>105.91199999999999</v>
      </c>
      <c r="Y41" s="184">
        <f>IF(ISERROR(R41/X41-1),"         /0",IF(R41/X41&gt;5,"  *  ",(R41/X41-1)))</f>
        <v>2.9406110733439084</v>
      </c>
    </row>
    <row r="42" spans="1:25" s="239" customFormat="1" ht="19.5" customHeight="1">
      <c r="A42" s="248" t="s">
        <v>57</v>
      </c>
      <c r="B42" s="245">
        <f>SUM(B43:B46)</f>
        <v>324.936</v>
      </c>
      <c r="C42" s="244">
        <f>SUM(C43:C46)</f>
        <v>233.97899999999998</v>
      </c>
      <c r="D42" s="243">
        <f>SUM(D43:D46)</f>
        <v>0</v>
      </c>
      <c r="E42" s="244">
        <f>SUM(E43:E46)</f>
        <v>0.064</v>
      </c>
      <c r="F42" s="243">
        <f t="shared" si="0"/>
        <v>558.9789999999999</v>
      </c>
      <c r="G42" s="246">
        <f t="shared" si="1"/>
        <v>0.011476754254427355</v>
      </c>
      <c r="H42" s="245">
        <f>SUM(H43:H46)</f>
        <v>766.297</v>
      </c>
      <c r="I42" s="244">
        <f>SUM(I43:I46)</f>
        <v>263.547</v>
      </c>
      <c r="J42" s="243">
        <f>SUM(J43:J46)</f>
        <v>0</v>
      </c>
      <c r="K42" s="244">
        <f>SUM(K43:K46)</f>
        <v>18.169</v>
      </c>
      <c r="L42" s="243">
        <f t="shared" si="2"/>
        <v>1048.0130000000001</v>
      </c>
      <c r="M42" s="247">
        <f t="shared" si="8"/>
        <v>-0.4666297078375937</v>
      </c>
      <c r="N42" s="245">
        <f>SUM(N43:N46)</f>
        <v>4575.37</v>
      </c>
      <c r="O42" s="244">
        <f>SUM(O43:O46)</f>
        <v>2152.009</v>
      </c>
      <c r="P42" s="243">
        <f>SUM(P43:P46)</f>
        <v>1.9900000000000002</v>
      </c>
      <c r="Q42" s="244">
        <f>SUM(Q43:Q46)</f>
        <v>491.707</v>
      </c>
      <c r="R42" s="243">
        <f t="shared" si="4"/>
        <v>7221.076</v>
      </c>
      <c r="S42" s="246">
        <f t="shared" si="5"/>
        <v>0.012404747304033669</v>
      </c>
      <c r="T42" s="245">
        <f>SUM(T43:T46)</f>
        <v>6966.047000000002</v>
      </c>
      <c r="U42" s="244">
        <f>SUM(U43:U46)</f>
        <v>2380.7760000000003</v>
      </c>
      <c r="V42" s="243">
        <f>SUM(V43:V46)</f>
        <v>0.43000000000000005</v>
      </c>
      <c r="W42" s="244">
        <f>SUM(W43:W46)</f>
        <v>62.42099999999999</v>
      </c>
      <c r="X42" s="243">
        <f t="shared" si="6"/>
        <v>9409.674000000003</v>
      </c>
      <c r="Y42" s="240">
        <f t="shared" si="7"/>
        <v>-0.23259020450655377</v>
      </c>
    </row>
    <row r="43" spans="1:25" ht="19.5" customHeight="1">
      <c r="A43" s="191" t="s">
        <v>478</v>
      </c>
      <c r="B43" s="189">
        <v>244.146</v>
      </c>
      <c r="C43" s="186">
        <v>23.182</v>
      </c>
      <c r="D43" s="185">
        <v>0</v>
      </c>
      <c r="E43" s="186">
        <v>0</v>
      </c>
      <c r="F43" s="185">
        <f t="shared" si="0"/>
        <v>267.328</v>
      </c>
      <c r="G43" s="188">
        <f t="shared" si="1"/>
        <v>0.005488681616532206</v>
      </c>
      <c r="H43" s="189">
        <v>592.749</v>
      </c>
      <c r="I43" s="186">
        <v>104.89399999999999</v>
      </c>
      <c r="J43" s="185">
        <v>0</v>
      </c>
      <c r="K43" s="186"/>
      <c r="L43" s="185">
        <f t="shared" si="2"/>
        <v>697.643</v>
      </c>
      <c r="M43" s="190">
        <f t="shared" si="8"/>
        <v>-0.6168126104612245</v>
      </c>
      <c r="N43" s="189">
        <v>3354.915999999999</v>
      </c>
      <c r="O43" s="186">
        <v>535.6890000000001</v>
      </c>
      <c r="P43" s="185">
        <v>0.59</v>
      </c>
      <c r="Q43" s="186">
        <v>33.462</v>
      </c>
      <c r="R43" s="185">
        <f t="shared" si="4"/>
        <v>3924.656999999999</v>
      </c>
      <c r="S43" s="188">
        <f t="shared" si="5"/>
        <v>0.00674198392871185</v>
      </c>
      <c r="T43" s="187">
        <v>5541.348000000002</v>
      </c>
      <c r="U43" s="186">
        <v>894.2719999999999</v>
      </c>
      <c r="V43" s="185">
        <v>0.35500000000000004</v>
      </c>
      <c r="W43" s="186">
        <v>6.762</v>
      </c>
      <c r="X43" s="185">
        <f t="shared" si="6"/>
        <v>6442.737000000001</v>
      </c>
      <c r="Y43" s="184">
        <f t="shared" si="7"/>
        <v>-0.3908401041358668</v>
      </c>
    </row>
    <row r="44" spans="1:25" ht="19.5" customHeight="1">
      <c r="A44" s="191" t="s">
        <v>485</v>
      </c>
      <c r="B44" s="189">
        <v>56.093</v>
      </c>
      <c r="C44" s="186">
        <v>181.761</v>
      </c>
      <c r="D44" s="185">
        <v>0</v>
      </c>
      <c r="E44" s="186">
        <v>0</v>
      </c>
      <c r="F44" s="185">
        <f>SUM(B44:E44)</f>
        <v>237.85399999999998</v>
      </c>
      <c r="G44" s="188">
        <f>F44/$F$9</f>
        <v>0.0048835321298878204</v>
      </c>
      <c r="H44" s="189">
        <v>149.98</v>
      </c>
      <c r="I44" s="186">
        <v>70.093</v>
      </c>
      <c r="J44" s="185"/>
      <c r="K44" s="186"/>
      <c r="L44" s="185">
        <f>SUM(H44:K44)</f>
        <v>220.07299999999998</v>
      </c>
      <c r="M44" s="190">
        <f>IF(ISERROR(F44/L44-1),"         /0",(F44/L44-1))</f>
        <v>0.08079591771821182</v>
      </c>
      <c r="N44" s="189">
        <v>830.4960000000003</v>
      </c>
      <c r="O44" s="186">
        <v>962.793</v>
      </c>
      <c r="P44" s="185"/>
      <c r="Q44" s="186"/>
      <c r="R44" s="185">
        <f>SUM(N44:Q44)</f>
        <v>1793.2890000000002</v>
      </c>
      <c r="S44" s="188">
        <f>R44/$R$9</f>
        <v>0.0030806069466798626</v>
      </c>
      <c r="T44" s="187">
        <v>1177.2700000000002</v>
      </c>
      <c r="U44" s="186">
        <v>678.6600000000001</v>
      </c>
      <c r="V44" s="185">
        <v>0.075</v>
      </c>
      <c r="W44" s="186"/>
      <c r="X44" s="185">
        <f>SUM(T44:W44)</f>
        <v>1856.0050000000003</v>
      </c>
      <c r="Y44" s="184">
        <f>IF(ISERROR(R44/X44-1),"         /0",IF(R44/X44&gt;5,"  *  ",(R44/X44-1)))</f>
        <v>-0.03379085724445796</v>
      </c>
    </row>
    <row r="45" spans="1:25" ht="19.5" customHeight="1">
      <c r="A45" s="191" t="s">
        <v>479</v>
      </c>
      <c r="B45" s="189">
        <v>24.697</v>
      </c>
      <c r="C45" s="186">
        <v>29.035999999999998</v>
      </c>
      <c r="D45" s="185">
        <v>0</v>
      </c>
      <c r="E45" s="186">
        <v>0.064</v>
      </c>
      <c r="F45" s="185">
        <f>SUM(B45:E45)</f>
        <v>53.797</v>
      </c>
      <c r="G45" s="188">
        <f>F45/$F$9</f>
        <v>0.0011045405080073285</v>
      </c>
      <c r="H45" s="189">
        <v>22.903999999999996</v>
      </c>
      <c r="I45" s="186">
        <v>88.56</v>
      </c>
      <c r="J45" s="185">
        <v>0</v>
      </c>
      <c r="K45" s="186">
        <v>0</v>
      </c>
      <c r="L45" s="185">
        <f>SUM(H45:K45)</f>
        <v>111.464</v>
      </c>
      <c r="M45" s="190">
        <f>IF(ISERROR(F45/L45-1),"         /0",(F45/L45-1))</f>
        <v>-0.5173598650685423</v>
      </c>
      <c r="N45" s="189">
        <v>384.533</v>
      </c>
      <c r="O45" s="186">
        <v>652.102</v>
      </c>
      <c r="P45" s="185">
        <v>1.4000000000000001</v>
      </c>
      <c r="Q45" s="186">
        <v>1.016</v>
      </c>
      <c r="R45" s="185">
        <f>SUM(N45:Q45)</f>
        <v>1039.0510000000002</v>
      </c>
      <c r="S45" s="188">
        <f>R45/$R$9</f>
        <v>0.0017849369112031904</v>
      </c>
      <c r="T45" s="187">
        <v>229.309</v>
      </c>
      <c r="U45" s="186">
        <v>807.0830000000001</v>
      </c>
      <c r="V45" s="185">
        <v>0</v>
      </c>
      <c r="W45" s="186">
        <v>0</v>
      </c>
      <c r="X45" s="185">
        <f>SUM(T45:W45)</f>
        <v>1036.392</v>
      </c>
      <c r="Y45" s="184">
        <f>IF(ISERROR(R45/X45-1),"         /0",IF(R45/X45&gt;5,"  *  ",(R45/X45-1)))</f>
        <v>0.0025656315371018756</v>
      </c>
    </row>
    <row r="46" spans="1:25" ht="19.5" customHeight="1" thickBot="1">
      <c r="A46" s="191" t="s">
        <v>56</v>
      </c>
      <c r="B46" s="189">
        <v>0</v>
      </c>
      <c r="C46" s="186">
        <v>0</v>
      </c>
      <c r="D46" s="185">
        <v>0</v>
      </c>
      <c r="E46" s="186">
        <v>0</v>
      </c>
      <c r="F46" s="185">
        <f>SUM(B46:E46)</f>
        <v>0</v>
      </c>
      <c r="G46" s="188">
        <f>F46/$F$9</f>
        <v>0</v>
      </c>
      <c r="H46" s="189">
        <v>0.664</v>
      </c>
      <c r="I46" s="186">
        <v>0</v>
      </c>
      <c r="J46" s="185"/>
      <c r="K46" s="186">
        <v>18.169</v>
      </c>
      <c r="L46" s="185">
        <f>SUM(H46:K46)</f>
        <v>18.833000000000002</v>
      </c>
      <c r="M46" s="190">
        <f>IF(ISERROR(F46/L46-1),"         /0",(F46/L46-1))</f>
        <v>-1</v>
      </c>
      <c r="N46" s="189">
        <v>5.425</v>
      </c>
      <c r="O46" s="186">
        <v>1.425</v>
      </c>
      <c r="P46" s="185">
        <v>0</v>
      </c>
      <c r="Q46" s="186">
        <v>457.229</v>
      </c>
      <c r="R46" s="185">
        <f>SUM(N46:Q46)</f>
        <v>464.079</v>
      </c>
      <c r="S46" s="188">
        <f>R46/$R$9</f>
        <v>0.0007972195174387641</v>
      </c>
      <c r="T46" s="187">
        <v>18.119999999999997</v>
      </c>
      <c r="U46" s="186">
        <v>0.761</v>
      </c>
      <c r="V46" s="185"/>
      <c r="W46" s="186">
        <v>55.65899999999999</v>
      </c>
      <c r="X46" s="185">
        <f>SUM(T46:W46)</f>
        <v>74.53999999999999</v>
      </c>
      <c r="Y46" s="184" t="str">
        <f>IF(ISERROR(R46/X46-1),"         /0",IF(R46/X46&gt;5,"  *  ",(R46/X46-1)))</f>
        <v>  *  </v>
      </c>
    </row>
    <row r="47" spans="1:25" s="176" customFormat="1" ht="19.5" customHeight="1" thickBot="1">
      <c r="A47" s="235" t="s">
        <v>56</v>
      </c>
      <c r="B47" s="232">
        <v>127.65100000000001</v>
      </c>
      <c r="C47" s="231">
        <v>0</v>
      </c>
      <c r="D47" s="230">
        <v>0.5</v>
      </c>
      <c r="E47" s="231">
        <v>0</v>
      </c>
      <c r="F47" s="230">
        <f t="shared" si="0"/>
        <v>128.151</v>
      </c>
      <c r="G47" s="233">
        <f t="shared" si="1"/>
        <v>0.002631149890173191</v>
      </c>
      <c r="H47" s="232">
        <v>123.561</v>
      </c>
      <c r="I47" s="231">
        <v>0</v>
      </c>
      <c r="J47" s="230">
        <v>0</v>
      </c>
      <c r="K47" s="231">
        <v>0</v>
      </c>
      <c r="L47" s="230">
        <f t="shared" si="2"/>
        <v>123.561</v>
      </c>
      <c r="M47" s="234">
        <f t="shared" si="8"/>
        <v>0.03714764367397483</v>
      </c>
      <c r="N47" s="232">
        <v>1133.12</v>
      </c>
      <c r="O47" s="231">
        <v>113.43799999999999</v>
      </c>
      <c r="P47" s="230">
        <v>1.292</v>
      </c>
      <c r="Q47" s="231">
        <v>65.98100000000001</v>
      </c>
      <c r="R47" s="230">
        <f t="shared" si="4"/>
        <v>1313.831</v>
      </c>
      <c r="S47" s="233">
        <f t="shared" si="5"/>
        <v>0.0022569685674553013</v>
      </c>
      <c r="T47" s="232">
        <v>982.1429999999997</v>
      </c>
      <c r="U47" s="231">
        <v>64.19</v>
      </c>
      <c r="V47" s="230">
        <v>0.15</v>
      </c>
      <c r="W47" s="231">
        <v>0</v>
      </c>
      <c r="X47" s="243">
        <f>SUM(T47:W47)</f>
        <v>1046.4829999999997</v>
      </c>
      <c r="Y47" s="227">
        <f t="shared" si="7"/>
        <v>0.2554728552685521</v>
      </c>
    </row>
    <row r="48" ht="15" thickTop="1">
      <c r="A48" s="105" t="s">
        <v>43</v>
      </c>
    </row>
    <row r="49" ht="14.25">
      <c r="A49" s="105" t="s">
        <v>55</v>
      </c>
    </row>
    <row r="50" ht="14.25">
      <c r="A50" s="112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8:Y65536 M48:M65536 Y3 M3">
    <cfRule type="cellIs" priority="6" dxfId="93" operator="lessThan" stopIfTrue="1">
      <formula>0</formula>
    </cfRule>
  </conditionalFormatting>
  <conditionalFormatting sqref="Y10:Y47 M10:M47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2:V4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7"/>
  <sheetViews>
    <sheetView showGridLines="0" zoomScale="80" zoomScaleNormal="80" zoomScalePageLayoutView="0" workbookViewId="0" topLeftCell="A1">
      <selection activeCell="T74" sqref="T74:W74"/>
    </sheetView>
  </sheetViews>
  <sheetFormatPr defaultColWidth="8.00390625" defaultRowHeight="15"/>
  <cols>
    <col min="1" max="1" width="24.28125" style="112" customWidth="1"/>
    <col min="2" max="2" width="9.140625" style="112" bestFit="1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140625" style="112" bestFit="1" customWidth="1"/>
    <col min="7" max="7" width="9.28125" style="112" customWidth="1"/>
    <col min="8" max="8" width="9.28125" style="112" bestFit="1" customWidth="1"/>
    <col min="9" max="9" width="9.7109375" style="112" bestFit="1" customWidth="1"/>
    <col min="10" max="10" width="8.140625" style="112" customWidth="1"/>
    <col min="11" max="11" width="9.00390625" style="112" customWidth="1"/>
    <col min="12" max="12" width="9.140625" style="112" customWidth="1"/>
    <col min="13" max="13" width="10.28125" style="112" bestFit="1" customWidth="1"/>
    <col min="14" max="14" width="9.28125" style="112" bestFit="1" customWidth="1"/>
    <col min="15" max="15" width="10.140625" style="112" customWidth="1"/>
    <col min="16" max="16" width="8.28125" style="112" bestFit="1" customWidth="1"/>
    <col min="17" max="17" width="9.140625" style="112" customWidth="1"/>
    <col min="18" max="19" width="9.8515625" style="112" bestFit="1" customWidth="1"/>
    <col min="20" max="21" width="10.28125" style="112" customWidth="1"/>
    <col min="22" max="22" width="8.8515625" style="112" customWidth="1"/>
    <col min="23" max="23" width="10.28125" style="112" customWidth="1"/>
    <col min="24" max="24" width="9.8515625" style="112" bestFit="1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529" t="s">
        <v>28</v>
      </c>
      <c r="Y1" s="530"/>
    </row>
    <row r="2" ht="5.25" customHeight="1" thickBot="1"/>
    <row r="3" spans="1:25" ht="24" customHeight="1" thickTop="1">
      <c r="A3" s="591" t="s">
        <v>73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3"/>
    </row>
    <row r="4" spans="1:25" ht="21" customHeight="1" thickBot="1">
      <c r="A4" s="600" t="s">
        <v>45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2"/>
    </row>
    <row r="5" spans="1:25" s="226" customFormat="1" ht="15.75" customHeight="1" thickBot="1" thickTop="1">
      <c r="A5" s="534" t="s">
        <v>68</v>
      </c>
      <c r="B5" s="584" t="s">
        <v>36</v>
      </c>
      <c r="C5" s="585"/>
      <c r="D5" s="585"/>
      <c r="E5" s="585"/>
      <c r="F5" s="585"/>
      <c r="G5" s="585"/>
      <c r="H5" s="585"/>
      <c r="I5" s="585"/>
      <c r="J5" s="586"/>
      <c r="K5" s="586"/>
      <c r="L5" s="586"/>
      <c r="M5" s="587"/>
      <c r="N5" s="584" t="s">
        <v>35</v>
      </c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8"/>
    </row>
    <row r="6" spans="1:25" s="157" customFormat="1" ht="26.25" customHeight="1" thickBot="1">
      <c r="A6" s="535"/>
      <c r="B6" s="612" t="s">
        <v>154</v>
      </c>
      <c r="C6" s="613"/>
      <c r="D6" s="613"/>
      <c r="E6" s="613"/>
      <c r="F6" s="613"/>
      <c r="G6" s="581" t="s">
        <v>34</v>
      </c>
      <c r="H6" s="612" t="s">
        <v>155</v>
      </c>
      <c r="I6" s="613"/>
      <c r="J6" s="613"/>
      <c r="K6" s="613"/>
      <c r="L6" s="613"/>
      <c r="M6" s="578" t="s">
        <v>33</v>
      </c>
      <c r="N6" s="612" t="s">
        <v>156</v>
      </c>
      <c r="O6" s="613"/>
      <c r="P6" s="613"/>
      <c r="Q6" s="613"/>
      <c r="R6" s="613"/>
      <c r="S6" s="581" t="s">
        <v>34</v>
      </c>
      <c r="T6" s="612" t="s">
        <v>157</v>
      </c>
      <c r="U6" s="613"/>
      <c r="V6" s="613"/>
      <c r="W6" s="613"/>
      <c r="X6" s="613"/>
      <c r="Y6" s="594" t="s">
        <v>33</v>
      </c>
    </row>
    <row r="7" spans="1:25" s="152" customFormat="1" ht="26.25" customHeight="1">
      <c r="A7" s="536"/>
      <c r="B7" s="547" t="s">
        <v>22</v>
      </c>
      <c r="C7" s="539"/>
      <c r="D7" s="538" t="s">
        <v>21</v>
      </c>
      <c r="E7" s="539"/>
      <c r="F7" s="607" t="s">
        <v>17</v>
      </c>
      <c r="G7" s="582"/>
      <c r="H7" s="547" t="s">
        <v>22</v>
      </c>
      <c r="I7" s="539"/>
      <c r="J7" s="538" t="s">
        <v>21</v>
      </c>
      <c r="K7" s="539"/>
      <c r="L7" s="607" t="s">
        <v>17</v>
      </c>
      <c r="M7" s="579"/>
      <c r="N7" s="547" t="s">
        <v>22</v>
      </c>
      <c r="O7" s="539"/>
      <c r="P7" s="538" t="s">
        <v>21</v>
      </c>
      <c r="Q7" s="539"/>
      <c r="R7" s="607" t="s">
        <v>17</v>
      </c>
      <c r="S7" s="582"/>
      <c r="T7" s="547" t="s">
        <v>22</v>
      </c>
      <c r="U7" s="539"/>
      <c r="V7" s="538" t="s">
        <v>21</v>
      </c>
      <c r="W7" s="539"/>
      <c r="X7" s="607" t="s">
        <v>17</v>
      </c>
      <c r="Y7" s="595"/>
    </row>
    <row r="8" spans="1:25" s="222" customFormat="1" ht="15" thickBot="1">
      <c r="A8" s="537"/>
      <c r="B8" s="225" t="s">
        <v>31</v>
      </c>
      <c r="C8" s="223" t="s">
        <v>30</v>
      </c>
      <c r="D8" s="224" t="s">
        <v>31</v>
      </c>
      <c r="E8" s="223" t="s">
        <v>30</v>
      </c>
      <c r="F8" s="590"/>
      <c r="G8" s="583"/>
      <c r="H8" s="225" t="s">
        <v>31</v>
      </c>
      <c r="I8" s="223" t="s">
        <v>30</v>
      </c>
      <c r="J8" s="224" t="s">
        <v>31</v>
      </c>
      <c r="K8" s="223" t="s">
        <v>30</v>
      </c>
      <c r="L8" s="590"/>
      <c r="M8" s="580"/>
      <c r="N8" s="225" t="s">
        <v>31</v>
      </c>
      <c r="O8" s="223" t="s">
        <v>30</v>
      </c>
      <c r="P8" s="224" t="s">
        <v>31</v>
      </c>
      <c r="Q8" s="223" t="s">
        <v>30</v>
      </c>
      <c r="R8" s="590"/>
      <c r="S8" s="583"/>
      <c r="T8" s="225" t="s">
        <v>31</v>
      </c>
      <c r="U8" s="223" t="s">
        <v>30</v>
      </c>
      <c r="V8" s="224" t="s">
        <v>31</v>
      </c>
      <c r="W8" s="223" t="s">
        <v>30</v>
      </c>
      <c r="X8" s="590"/>
      <c r="Y8" s="596"/>
    </row>
    <row r="9" spans="1:25" s="141" customFormat="1" ht="18" customHeight="1" thickBot="1" thickTop="1">
      <c r="A9" s="285" t="s">
        <v>24</v>
      </c>
      <c r="B9" s="284">
        <f>B10+B25+B43+B53+B69+B74</f>
        <v>28046.176</v>
      </c>
      <c r="C9" s="283">
        <f>C10+C25+C43+C53+C69+C74</f>
        <v>19066.038</v>
      </c>
      <c r="D9" s="281">
        <f>D10+D25+D43+D53+D69+D74</f>
        <v>914.3299999999999</v>
      </c>
      <c r="E9" s="282">
        <f>E10+E25+E43+E53+E69+E74</f>
        <v>678.777</v>
      </c>
      <c r="F9" s="281">
        <f>SUM(B9:E9)</f>
        <v>48705.321</v>
      </c>
      <c r="G9" s="293">
        <f>F9/$F$9</f>
        <v>1</v>
      </c>
      <c r="H9" s="284">
        <f>H10+H25+H43+H53+H69+H74</f>
        <v>24410.232000000004</v>
      </c>
      <c r="I9" s="283">
        <f>I10+I25+I43+I53+I69+I74</f>
        <v>18384.568999999996</v>
      </c>
      <c r="J9" s="281">
        <f>J10+J25+J43+J53+J69+J74</f>
        <v>2283.229</v>
      </c>
      <c r="K9" s="282">
        <f>K10+K25+K43+K53+K69+K74</f>
        <v>2226.2659999999996</v>
      </c>
      <c r="L9" s="281">
        <f>SUM(H9:K9)</f>
        <v>47304.296</v>
      </c>
      <c r="M9" s="359">
        <f>IF(ISERROR(F9/L9-1),"         /0",(F9/L9-1))</f>
        <v>0.02961728888217685</v>
      </c>
      <c r="N9" s="364">
        <f>N10+N25+N43+N53+N69+N74</f>
        <v>329360.19700000004</v>
      </c>
      <c r="O9" s="283">
        <f>O10+O25+O43+O53+O69+O74</f>
        <v>195789.49800000002</v>
      </c>
      <c r="P9" s="281">
        <f>P10+P25+P43+P53+P69+P74</f>
        <v>38812.917</v>
      </c>
      <c r="Q9" s="282">
        <f>Q10+Q25+Q43+Q53+Q69+Q74</f>
        <v>18159.363</v>
      </c>
      <c r="R9" s="281">
        <f>SUM(N9:Q9)</f>
        <v>582121.9750000001</v>
      </c>
      <c r="S9" s="379">
        <f>R9/$R$9</f>
        <v>1</v>
      </c>
      <c r="T9" s="284">
        <f>T10+T25+T43+T53+T69+T74</f>
        <v>312575.59099999996</v>
      </c>
      <c r="U9" s="283">
        <f>U10+U25+U43+U53+U69+U74</f>
        <v>191251.389</v>
      </c>
      <c r="V9" s="281">
        <f>V10+V25+V43+V53+V69+V74</f>
        <v>33697.487</v>
      </c>
      <c r="W9" s="282">
        <f>W10+W25+W43+W53+W69+W74</f>
        <v>24790.195999999996</v>
      </c>
      <c r="X9" s="281">
        <f>SUM(T9:W9)</f>
        <v>562314.663</v>
      </c>
      <c r="Y9" s="280">
        <f>IF(ISERROR(R9/X9-1),"         /0",(R9/X9-1))</f>
        <v>0.03522460519582804</v>
      </c>
    </row>
    <row r="10" spans="1:25" s="192" customFormat="1" ht="19.5" customHeight="1">
      <c r="A10" s="199" t="s">
        <v>61</v>
      </c>
      <c r="B10" s="196">
        <f>SUM(B11:B24)</f>
        <v>17826.762</v>
      </c>
      <c r="C10" s="195">
        <f>SUM(C11:C24)</f>
        <v>10359.131999999998</v>
      </c>
      <c r="D10" s="194">
        <f>SUM(D11:D24)</f>
        <v>846.7139999999999</v>
      </c>
      <c r="E10" s="266">
        <f>SUM(E11:E24)</f>
        <v>454.069</v>
      </c>
      <c r="F10" s="194">
        <f>SUM(B10:E10)</f>
        <v>29486.676999999996</v>
      </c>
      <c r="G10" s="197">
        <f>F10/$F$9</f>
        <v>0.6054097662142498</v>
      </c>
      <c r="H10" s="196">
        <f>SUM(H11:H24)</f>
        <v>16051.908000000001</v>
      </c>
      <c r="I10" s="195">
        <f>SUM(I11:I24)</f>
        <v>10418.128999999999</v>
      </c>
      <c r="J10" s="194">
        <f>SUM(J11:J24)</f>
        <v>2266.075</v>
      </c>
      <c r="K10" s="266">
        <f>SUM(K11:K24)</f>
        <v>1749.2259999999999</v>
      </c>
      <c r="L10" s="194">
        <f>SUM(H10:K10)</f>
        <v>30485.338</v>
      </c>
      <c r="M10" s="360">
        <f>IF(ISERROR(F10/L10-1),"         /0",(F10/L10-1))</f>
        <v>-0.03275873142689134</v>
      </c>
      <c r="N10" s="365">
        <f>SUM(N11:N24)</f>
        <v>216708.026</v>
      </c>
      <c r="O10" s="195">
        <f>SUM(O11:O24)</f>
        <v>102840.87</v>
      </c>
      <c r="P10" s="194">
        <f>SUM(P11:P24)</f>
        <v>37080.426</v>
      </c>
      <c r="Q10" s="266">
        <f>SUM(Q11:Q24)</f>
        <v>11791.958000000002</v>
      </c>
      <c r="R10" s="194">
        <f>SUM(N10:Q10)</f>
        <v>368421.27999999997</v>
      </c>
      <c r="S10" s="380">
        <f>R10/$R$9</f>
        <v>0.6328936130610769</v>
      </c>
      <c r="T10" s="196">
        <f>SUM(T11:T24)</f>
        <v>207895.83599999998</v>
      </c>
      <c r="U10" s="195">
        <f>SUM(U11:U24)</f>
        <v>98651.556</v>
      </c>
      <c r="V10" s="194">
        <f>SUM(V11:V24)</f>
        <v>29950.256999999998</v>
      </c>
      <c r="W10" s="266">
        <f>SUM(W11:W24)</f>
        <v>15288.253999999999</v>
      </c>
      <c r="X10" s="194">
        <f>SUM(T10:W10)</f>
        <v>351785.903</v>
      </c>
      <c r="Y10" s="193">
        <f aca="true" t="shared" si="0" ref="Y10:Y17">IF(ISERROR(R10/X10-1),"         /0",IF(R10/X10&gt;5,"  *  ",(R10/X10-1)))</f>
        <v>0.04728835595211445</v>
      </c>
    </row>
    <row r="11" spans="1:25" ht="19.5" customHeight="1">
      <c r="A11" s="191" t="s">
        <v>286</v>
      </c>
      <c r="B11" s="189">
        <v>6130.625</v>
      </c>
      <c r="C11" s="186">
        <v>4143.717000000001</v>
      </c>
      <c r="D11" s="185">
        <v>0</v>
      </c>
      <c r="E11" s="237">
        <v>0</v>
      </c>
      <c r="F11" s="185">
        <f>SUM(B11:E11)</f>
        <v>10274.342</v>
      </c>
      <c r="G11" s="188">
        <f>F11/$F$9</f>
        <v>0.21094906653012305</v>
      </c>
      <c r="H11" s="189">
        <v>4450.416</v>
      </c>
      <c r="I11" s="186">
        <v>3694.407</v>
      </c>
      <c r="J11" s="185"/>
      <c r="K11" s="237"/>
      <c r="L11" s="185">
        <f>SUM(H11:K11)</f>
        <v>8144.823</v>
      </c>
      <c r="M11" s="361">
        <f>IF(ISERROR(F11/L11-1),"         /0",(F11/L11-1))</f>
        <v>0.26145675602772456</v>
      </c>
      <c r="N11" s="366">
        <v>76653.74499999998</v>
      </c>
      <c r="O11" s="186">
        <v>44820.600000000006</v>
      </c>
      <c r="P11" s="185">
        <v>43.935</v>
      </c>
      <c r="Q11" s="237"/>
      <c r="R11" s="185">
        <f>SUM(N11:Q11)</f>
        <v>121518.27999999998</v>
      </c>
      <c r="S11" s="381">
        <f>R11/$R$9</f>
        <v>0.2087505457941181</v>
      </c>
      <c r="T11" s="189">
        <v>52164.20199999998</v>
      </c>
      <c r="U11" s="186">
        <v>36837.085</v>
      </c>
      <c r="V11" s="185"/>
      <c r="W11" s="237"/>
      <c r="X11" s="185">
        <f>SUM(T11:W11)</f>
        <v>89001.28699999998</v>
      </c>
      <c r="Y11" s="184">
        <f t="shared" si="0"/>
        <v>0.36535418864223845</v>
      </c>
    </row>
    <row r="12" spans="1:25" ht="19.5" customHeight="1">
      <c r="A12" s="191" t="s">
        <v>315</v>
      </c>
      <c r="B12" s="189">
        <v>3661.228</v>
      </c>
      <c r="C12" s="186">
        <v>1986.697</v>
      </c>
      <c r="D12" s="185">
        <v>0</v>
      </c>
      <c r="E12" s="237">
        <v>0</v>
      </c>
      <c r="F12" s="185">
        <f>SUM(B12:E12)</f>
        <v>5647.925</v>
      </c>
      <c r="G12" s="188">
        <f>F12/$F$9</f>
        <v>0.11596114929619292</v>
      </c>
      <c r="H12" s="189">
        <v>3332.346</v>
      </c>
      <c r="I12" s="186">
        <v>2002.905</v>
      </c>
      <c r="J12" s="185"/>
      <c r="K12" s="237"/>
      <c r="L12" s="185">
        <f>SUM(H12:K12)</f>
        <v>5335.251</v>
      </c>
      <c r="M12" s="361">
        <f>IF(ISERROR(F12/L12-1),"         /0",(F12/L12-1))</f>
        <v>0.05860530273083686</v>
      </c>
      <c r="N12" s="366">
        <v>40895.29000000001</v>
      </c>
      <c r="O12" s="186">
        <v>19065.447</v>
      </c>
      <c r="P12" s="185">
        <v>82.765</v>
      </c>
      <c r="Q12" s="237"/>
      <c r="R12" s="185">
        <f>SUM(N12:Q12)</f>
        <v>60043.50200000001</v>
      </c>
      <c r="S12" s="381">
        <f>R12/$R$9</f>
        <v>0.10314591198863433</v>
      </c>
      <c r="T12" s="189">
        <v>45782.852</v>
      </c>
      <c r="U12" s="186">
        <v>20391.268</v>
      </c>
      <c r="V12" s="185"/>
      <c r="W12" s="237">
        <v>64.075</v>
      </c>
      <c r="X12" s="185">
        <f>SUM(T12:W12)</f>
        <v>66238.19499999999</v>
      </c>
      <c r="Y12" s="184">
        <f t="shared" si="0"/>
        <v>-0.0935214644662341</v>
      </c>
    </row>
    <row r="13" spans="1:25" ht="19.5" customHeight="1">
      <c r="A13" s="191" t="s">
        <v>316</v>
      </c>
      <c r="B13" s="189">
        <v>2912.4680000000003</v>
      </c>
      <c r="C13" s="186">
        <v>1377.835</v>
      </c>
      <c r="D13" s="185">
        <v>0</v>
      </c>
      <c r="E13" s="237">
        <v>0</v>
      </c>
      <c r="F13" s="185">
        <f>SUM(B13:E13)</f>
        <v>4290.303</v>
      </c>
      <c r="G13" s="188">
        <f>F13/$F$9</f>
        <v>0.08808694639339303</v>
      </c>
      <c r="H13" s="189">
        <v>2110.111</v>
      </c>
      <c r="I13" s="186">
        <v>1073.655</v>
      </c>
      <c r="J13" s="185"/>
      <c r="K13" s="237"/>
      <c r="L13" s="185">
        <f>SUM(H13:K13)</f>
        <v>3183.7659999999996</v>
      </c>
      <c r="M13" s="361">
        <f>IF(ISERROR(F13/L13-1),"         /0",(F13/L13-1))</f>
        <v>0.3475560075709083</v>
      </c>
      <c r="N13" s="366">
        <v>26241.207</v>
      </c>
      <c r="O13" s="186">
        <v>13283.516</v>
      </c>
      <c r="P13" s="185">
        <v>4313.588</v>
      </c>
      <c r="Q13" s="237">
        <v>1132.827</v>
      </c>
      <c r="R13" s="185">
        <f>SUM(N13:Q13)</f>
        <v>44971.138</v>
      </c>
      <c r="S13" s="381">
        <f>R13/$R$9</f>
        <v>0.07725380578529095</v>
      </c>
      <c r="T13" s="189">
        <v>25418.38</v>
      </c>
      <c r="U13" s="186">
        <v>11948.082</v>
      </c>
      <c r="V13" s="185"/>
      <c r="W13" s="237"/>
      <c r="X13" s="185">
        <f>SUM(T13:W13)</f>
        <v>37366.462</v>
      </c>
      <c r="Y13" s="184">
        <f t="shared" si="0"/>
        <v>0.20351608348684436</v>
      </c>
    </row>
    <row r="14" spans="1:25" ht="19.5" customHeight="1">
      <c r="A14" s="191" t="s">
        <v>288</v>
      </c>
      <c r="B14" s="189">
        <v>2527.465</v>
      </c>
      <c r="C14" s="186">
        <v>1704.868</v>
      </c>
      <c r="D14" s="185">
        <v>0</v>
      </c>
      <c r="E14" s="237">
        <v>0</v>
      </c>
      <c r="F14" s="185">
        <f>SUM(B14:E14)</f>
        <v>4232.3330000000005</v>
      </c>
      <c r="G14" s="188">
        <f>F14/$F$9</f>
        <v>0.08689672736167779</v>
      </c>
      <c r="H14" s="189">
        <v>3017.257</v>
      </c>
      <c r="I14" s="186">
        <v>1969.799</v>
      </c>
      <c r="J14" s="185"/>
      <c r="K14" s="237"/>
      <c r="L14" s="185">
        <f>SUM(H14:K14)</f>
        <v>4987.0560000000005</v>
      </c>
      <c r="M14" s="361">
        <f>IF(ISERROR(F14/L14-1),"         /0",(F14/L14-1))</f>
        <v>-0.15133637961955904</v>
      </c>
      <c r="N14" s="366">
        <v>38271.876</v>
      </c>
      <c r="O14" s="186">
        <v>13547.416000000001</v>
      </c>
      <c r="P14" s="185"/>
      <c r="Q14" s="237"/>
      <c r="R14" s="185">
        <f>SUM(N14:Q14)</f>
        <v>51819.292</v>
      </c>
      <c r="S14" s="381">
        <f>R14/$R$9</f>
        <v>0.08901792790076339</v>
      </c>
      <c r="T14" s="189">
        <v>43839.541</v>
      </c>
      <c r="U14" s="186">
        <v>13613.803</v>
      </c>
      <c r="V14" s="185"/>
      <c r="W14" s="237"/>
      <c r="X14" s="185">
        <f>SUM(T14:W14)</f>
        <v>57453.344</v>
      </c>
      <c r="Y14" s="184">
        <f t="shared" si="0"/>
        <v>-0.09806308228116356</v>
      </c>
    </row>
    <row r="15" spans="1:25" ht="19.5" customHeight="1">
      <c r="A15" s="191" t="s">
        <v>317</v>
      </c>
      <c r="B15" s="189">
        <v>0</v>
      </c>
      <c r="C15" s="186">
        <v>0</v>
      </c>
      <c r="D15" s="185">
        <v>846.414</v>
      </c>
      <c r="E15" s="237">
        <v>454.069</v>
      </c>
      <c r="F15" s="185">
        <f>SUM(B15:E15)</f>
        <v>1300.483</v>
      </c>
      <c r="G15" s="188">
        <f>F15/$F$9</f>
        <v>0.026701045661930857</v>
      </c>
      <c r="H15" s="189"/>
      <c r="I15" s="186"/>
      <c r="J15" s="185">
        <v>1329.875</v>
      </c>
      <c r="K15" s="237">
        <v>736.627</v>
      </c>
      <c r="L15" s="185">
        <f>SUM(H15:K15)</f>
        <v>2066.502</v>
      </c>
      <c r="M15" s="361">
        <f>IF(ISERROR(F15/L15-1),"         /0",(F15/L15-1))</f>
        <v>-0.3706838899744592</v>
      </c>
      <c r="N15" s="366"/>
      <c r="O15" s="186"/>
      <c r="P15" s="185">
        <v>28049.866</v>
      </c>
      <c r="Q15" s="237">
        <v>6914.392000000002</v>
      </c>
      <c r="R15" s="185">
        <f>SUM(N15:Q15)</f>
        <v>34964.258</v>
      </c>
      <c r="S15" s="381">
        <f>R15/$R$9</f>
        <v>0.060063456632091575</v>
      </c>
      <c r="T15" s="189"/>
      <c r="U15" s="186"/>
      <c r="V15" s="185">
        <v>14304.682</v>
      </c>
      <c r="W15" s="237">
        <v>5187.844</v>
      </c>
      <c r="X15" s="185">
        <f>SUM(T15:W15)</f>
        <v>19492.526</v>
      </c>
      <c r="Y15" s="184">
        <f t="shared" si="0"/>
        <v>0.7937263749192895</v>
      </c>
    </row>
    <row r="16" spans="1:25" ht="19.5" customHeight="1">
      <c r="A16" s="191" t="s">
        <v>320</v>
      </c>
      <c r="B16" s="189">
        <v>881.131</v>
      </c>
      <c r="C16" s="186">
        <v>0</v>
      </c>
      <c r="D16" s="185">
        <v>0</v>
      </c>
      <c r="E16" s="237">
        <v>0</v>
      </c>
      <c r="F16" s="185">
        <f>SUM(B16:E16)</f>
        <v>881.131</v>
      </c>
      <c r="G16" s="188">
        <f>F16/$F$9</f>
        <v>0.018091062370782854</v>
      </c>
      <c r="H16" s="189">
        <v>657.155</v>
      </c>
      <c r="I16" s="186"/>
      <c r="J16" s="185"/>
      <c r="K16" s="237"/>
      <c r="L16" s="185">
        <f>SUM(H16:K16)</f>
        <v>657.155</v>
      </c>
      <c r="M16" s="361">
        <f>IF(ISERROR(F16/L16-1),"         /0",(F16/L16-1))</f>
        <v>0.3408267455927445</v>
      </c>
      <c r="N16" s="366">
        <v>10799.5</v>
      </c>
      <c r="O16" s="186"/>
      <c r="P16" s="185"/>
      <c r="Q16" s="237"/>
      <c r="R16" s="185">
        <f>SUM(N16:Q16)</f>
        <v>10799.5</v>
      </c>
      <c r="S16" s="381">
        <f>R16/$R$9</f>
        <v>0.018551953823766915</v>
      </c>
      <c r="T16" s="189">
        <v>9979.031000000003</v>
      </c>
      <c r="U16" s="186"/>
      <c r="V16" s="185"/>
      <c r="W16" s="237"/>
      <c r="X16" s="185">
        <f>SUM(T16:W16)</f>
        <v>9979.031000000003</v>
      </c>
      <c r="Y16" s="184">
        <f t="shared" si="0"/>
        <v>0.08221930566204239</v>
      </c>
    </row>
    <row r="17" spans="1:25" ht="19.5" customHeight="1">
      <c r="A17" s="191" t="s">
        <v>158</v>
      </c>
      <c r="B17" s="189">
        <v>541.2739999999999</v>
      </c>
      <c r="C17" s="186">
        <v>291.78799999999995</v>
      </c>
      <c r="D17" s="185">
        <v>0</v>
      </c>
      <c r="E17" s="237">
        <v>0</v>
      </c>
      <c r="F17" s="185">
        <f>SUM(B17:E17)</f>
        <v>833.0619999999999</v>
      </c>
      <c r="G17" s="188">
        <f>F17/$F$9</f>
        <v>0.017104127082952596</v>
      </c>
      <c r="H17" s="189">
        <v>641.6170000000001</v>
      </c>
      <c r="I17" s="186">
        <v>268.4460000000001</v>
      </c>
      <c r="J17" s="185">
        <v>0</v>
      </c>
      <c r="K17" s="237">
        <v>0</v>
      </c>
      <c r="L17" s="185">
        <f>SUM(H17:K17)</f>
        <v>910.0630000000001</v>
      </c>
      <c r="M17" s="361">
        <f>IF(ISERROR(F17/L17-1),"         /0",(F17/L17-1))</f>
        <v>-0.08461062585777046</v>
      </c>
      <c r="N17" s="366">
        <v>7179.477000000002</v>
      </c>
      <c r="O17" s="186">
        <v>4662.4029999999975</v>
      </c>
      <c r="P17" s="185">
        <v>0</v>
      </c>
      <c r="Q17" s="237">
        <v>0</v>
      </c>
      <c r="R17" s="185">
        <f>SUM(N17:Q17)</f>
        <v>11841.88</v>
      </c>
      <c r="S17" s="381">
        <f>R17/$R$9</f>
        <v>0.020342609467715073</v>
      </c>
      <c r="T17" s="189">
        <v>6530.558000000003</v>
      </c>
      <c r="U17" s="186">
        <v>2969.057</v>
      </c>
      <c r="V17" s="185">
        <v>0</v>
      </c>
      <c r="W17" s="237">
        <v>0</v>
      </c>
      <c r="X17" s="185">
        <f>SUM(T17:W17)</f>
        <v>9499.615000000002</v>
      </c>
      <c r="Y17" s="184">
        <f t="shared" si="0"/>
        <v>0.2465642028650632</v>
      </c>
    </row>
    <row r="18" spans="1:25" ht="19.5" customHeight="1">
      <c r="A18" s="191" t="s">
        <v>322</v>
      </c>
      <c r="B18" s="189">
        <v>545.519</v>
      </c>
      <c r="C18" s="186">
        <v>248.02800000000002</v>
      </c>
      <c r="D18" s="185">
        <v>0</v>
      </c>
      <c r="E18" s="237">
        <v>0</v>
      </c>
      <c r="F18" s="185">
        <f aca="true" t="shared" si="1" ref="F18:F24">SUM(B18:E18)</f>
        <v>793.547</v>
      </c>
      <c r="G18" s="188">
        <f aca="true" t="shared" si="2" ref="G18:G24">F18/$F$9</f>
        <v>0.016292819423159122</v>
      </c>
      <c r="H18" s="189">
        <v>806.086</v>
      </c>
      <c r="I18" s="186">
        <v>332.467</v>
      </c>
      <c r="J18" s="185"/>
      <c r="K18" s="237"/>
      <c r="L18" s="185">
        <f aca="true" t="shared" si="3" ref="L18:L24">SUM(H18:K18)</f>
        <v>1138.5529999999999</v>
      </c>
      <c r="M18" s="361">
        <f aca="true" t="shared" si="4" ref="M18:M24">IF(ISERROR(F18/L18-1),"         /0",(F18/L18-1))</f>
        <v>-0.3030214667213559</v>
      </c>
      <c r="N18" s="366">
        <v>8649.356000000002</v>
      </c>
      <c r="O18" s="186">
        <v>1817.3300000000002</v>
      </c>
      <c r="P18" s="185"/>
      <c r="Q18" s="237"/>
      <c r="R18" s="185">
        <f aca="true" t="shared" si="5" ref="R18:R24">SUM(N18:Q18)</f>
        <v>10466.686000000002</v>
      </c>
      <c r="S18" s="381">
        <f aca="true" t="shared" si="6" ref="S18:S24">R18/$R$9</f>
        <v>0.017980228284630553</v>
      </c>
      <c r="T18" s="189">
        <v>13630.792</v>
      </c>
      <c r="U18" s="186">
        <v>2494.0860000000002</v>
      </c>
      <c r="V18" s="185"/>
      <c r="W18" s="237">
        <v>48.026</v>
      </c>
      <c r="X18" s="185">
        <f aca="true" t="shared" si="7" ref="X18:X24">SUM(T18:W18)</f>
        <v>16172.904</v>
      </c>
      <c r="Y18" s="184">
        <f aca="true" t="shared" si="8" ref="Y18:Y24">IF(ISERROR(R18/X18-1),"         /0",IF(R18/X18&gt;5,"  *  ",(R18/X18-1)))</f>
        <v>-0.35282581285339965</v>
      </c>
    </row>
    <row r="19" spans="1:25" ht="19.5" customHeight="1">
      <c r="A19" s="191" t="s">
        <v>290</v>
      </c>
      <c r="B19" s="189">
        <v>229.32999999999998</v>
      </c>
      <c r="C19" s="186">
        <v>129.76399999999998</v>
      </c>
      <c r="D19" s="185">
        <v>0</v>
      </c>
      <c r="E19" s="237">
        <v>0</v>
      </c>
      <c r="F19" s="185">
        <f t="shared" si="1"/>
        <v>359.09399999999994</v>
      </c>
      <c r="G19" s="188">
        <f t="shared" si="2"/>
        <v>0.007372787872602255</v>
      </c>
      <c r="H19" s="189">
        <v>277.2780000000001</v>
      </c>
      <c r="I19" s="186">
        <v>265.72900000000004</v>
      </c>
      <c r="J19" s="185"/>
      <c r="K19" s="237"/>
      <c r="L19" s="185">
        <f t="shared" si="3"/>
        <v>543.0070000000001</v>
      </c>
      <c r="M19" s="361">
        <f t="shared" si="4"/>
        <v>-0.3386936080013704</v>
      </c>
      <c r="N19" s="366">
        <v>2251.8669999999997</v>
      </c>
      <c r="O19" s="186">
        <v>1595.7430000000002</v>
      </c>
      <c r="P19" s="185"/>
      <c r="Q19" s="237"/>
      <c r="R19" s="185">
        <f t="shared" si="5"/>
        <v>3847.6099999999997</v>
      </c>
      <c r="S19" s="381">
        <f t="shared" si="6"/>
        <v>0.006609628506121933</v>
      </c>
      <c r="T19" s="189">
        <v>2154.9860000000003</v>
      </c>
      <c r="U19" s="186">
        <v>2172.8239999999996</v>
      </c>
      <c r="V19" s="185"/>
      <c r="W19" s="237"/>
      <c r="X19" s="185">
        <f t="shared" si="7"/>
        <v>4327.8099999999995</v>
      </c>
      <c r="Y19" s="184">
        <f t="shared" si="8"/>
        <v>-0.11095681187482809</v>
      </c>
    </row>
    <row r="20" spans="1:25" ht="19.5" customHeight="1">
      <c r="A20" s="191" t="s">
        <v>323</v>
      </c>
      <c r="B20" s="189">
        <v>0</v>
      </c>
      <c r="C20" s="186">
        <v>358.087</v>
      </c>
      <c r="D20" s="185">
        <v>0</v>
      </c>
      <c r="E20" s="237">
        <v>0</v>
      </c>
      <c r="F20" s="185">
        <f>SUM(B20:E20)</f>
        <v>358.087</v>
      </c>
      <c r="G20" s="188">
        <f>F20/$F$9</f>
        <v>0.007352112513538305</v>
      </c>
      <c r="H20" s="189">
        <v>398.093</v>
      </c>
      <c r="I20" s="186">
        <v>196.38</v>
      </c>
      <c r="J20" s="185"/>
      <c r="K20" s="237"/>
      <c r="L20" s="185">
        <f>SUM(H20:K20)</f>
        <v>594.473</v>
      </c>
      <c r="M20" s="361">
        <f>IF(ISERROR(F20/L20-1),"         /0",(F20/L20-1))</f>
        <v>-0.3976395900234325</v>
      </c>
      <c r="N20" s="366">
        <v>2212.583</v>
      </c>
      <c r="O20" s="186">
        <v>2494.3650000000002</v>
      </c>
      <c r="P20" s="185"/>
      <c r="Q20" s="237"/>
      <c r="R20" s="185">
        <f>SUM(N20:Q20)</f>
        <v>4706.948</v>
      </c>
      <c r="S20" s="381">
        <f>R20/$R$9</f>
        <v>0.008085844895307379</v>
      </c>
      <c r="T20" s="189">
        <v>4115.954000000001</v>
      </c>
      <c r="U20" s="186">
        <v>1792.777</v>
      </c>
      <c r="V20" s="185"/>
      <c r="W20" s="237"/>
      <c r="X20" s="185">
        <f>SUM(T20:W20)</f>
        <v>5908.731000000001</v>
      </c>
      <c r="Y20" s="184">
        <f>IF(ISERROR(R20/X20-1),"         /0",IF(R20/X20&gt;5,"  *  ",(R20/X20-1)))</f>
        <v>-0.20339104961792986</v>
      </c>
    </row>
    <row r="21" spans="1:25" ht="19.5" customHeight="1">
      <c r="A21" s="191" t="s">
        <v>308</v>
      </c>
      <c r="B21" s="189">
        <v>118.64</v>
      </c>
      <c r="C21" s="186">
        <v>95.551</v>
      </c>
      <c r="D21" s="185">
        <v>0</v>
      </c>
      <c r="E21" s="237">
        <v>0</v>
      </c>
      <c r="F21" s="185">
        <f t="shared" si="1"/>
        <v>214.191</v>
      </c>
      <c r="G21" s="188">
        <f t="shared" si="2"/>
        <v>0.00439769198934137</v>
      </c>
      <c r="H21" s="189">
        <v>111.289</v>
      </c>
      <c r="I21" s="186">
        <v>101.999</v>
      </c>
      <c r="J21" s="185"/>
      <c r="K21" s="237"/>
      <c r="L21" s="185">
        <f t="shared" si="3"/>
        <v>213.288</v>
      </c>
      <c r="M21" s="361">
        <f t="shared" si="4"/>
        <v>0.004233712163834724</v>
      </c>
      <c r="N21" s="366">
        <v>1253.501</v>
      </c>
      <c r="O21" s="186">
        <v>1329.2789999999998</v>
      </c>
      <c r="P21" s="185"/>
      <c r="Q21" s="237"/>
      <c r="R21" s="185">
        <f t="shared" si="5"/>
        <v>2582.7799999999997</v>
      </c>
      <c r="S21" s="381">
        <f t="shared" si="6"/>
        <v>0.004436836455108913</v>
      </c>
      <c r="T21" s="189">
        <v>1099.525</v>
      </c>
      <c r="U21" s="186">
        <v>1430.248</v>
      </c>
      <c r="V21" s="185"/>
      <c r="W21" s="237"/>
      <c r="X21" s="185">
        <f t="shared" si="7"/>
        <v>2529.773</v>
      </c>
      <c r="Y21" s="184">
        <f t="shared" si="8"/>
        <v>0.020953263395569355</v>
      </c>
    </row>
    <row r="22" spans="1:25" ht="19.5" customHeight="1">
      <c r="A22" s="191" t="s">
        <v>300</v>
      </c>
      <c r="B22" s="189">
        <v>137.60399999999998</v>
      </c>
      <c r="C22" s="186">
        <v>0.487</v>
      </c>
      <c r="D22" s="185">
        <v>0</v>
      </c>
      <c r="E22" s="237">
        <v>0</v>
      </c>
      <c r="F22" s="185">
        <f t="shared" si="1"/>
        <v>138.09099999999998</v>
      </c>
      <c r="G22" s="188">
        <f t="shared" si="2"/>
        <v>0.0028352343679246047</v>
      </c>
      <c r="H22" s="189">
        <v>54.081</v>
      </c>
      <c r="I22" s="186">
        <v>4.748</v>
      </c>
      <c r="J22" s="185"/>
      <c r="K22" s="237"/>
      <c r="L22" s="185">
        <f t="shared" si="3"/>
        <v>58.829</v>
      </c>
      <c r="M22" s="361">
        <f t="shared" si="4"/>
        <v>1.3473286984310455</v>
      </c>
      <c r="N22" s="366">
        <v>785.07</v>
      </c>
      <c r="O22" s="186">
        <v>11.286</v>
      </c>
      <c r="P22" s="185"/>
      <c r="Q22" s="237"/>
      <c r="R22" s="185">
        <f t="shared" si="5"/>
        <v>796.356</v>
      </c>
      <c r="S22" s="381">
        <f t="shared" si="6"/>
        <v>0.0013680225694967104</v>
      </c>
      <c r="T22" s="189">
        <v>824.6430000000001</v>
      </c>
      <c r="U22" s="186">
        <v>49.20399999999999</v>
      </c>
      <c r="V22" s="185"/>
      <c r="W22" s="237"/>
      <c r="X22" s="185">
        <f t="shared" si="7"/>
        <v>873.8470000000001</v>
      </c>
      <c r="Y22" s="184">
        <f t="shared" si="8"/>
        <v>-0.08867799511813867</v>
      </c>
    </row>
    <row r="23" spans="1:25" ht="19.5" customHeight="1">
      <c r="A23" s="191" t="s">
        <v>318</v>
      </c>
      <c r="B23" s="189">
        <v>90.724</v>
      </c>
      <c r="C23" s="186">
        <v>0</v>
      </c>
      <c r="D23" s="185">
        <v>0</v>
      </c>
      <c r="E23" s="237">
        <v>0</v>
      </c>
      <c r="F23" s="185">
        <f>SUM(B23:E23)</f>
        <v>90.724</v>
      </c>
      <c r="G23" s="188">
        <f t="shared" si="2"/>
        <v>0.001862712289690073</v>
      </c>
      <c r="H23" s="189">
        <v>103.312</v>
      </c>
      <c r="I23" s="186">
        <v>498.199</v>
      </c>
      <c r="J23" s="185"/>
      <c r="K23" s="237"/>
      <c r="L23" s="185">
        <f>SUM(H23:K23)</f>
        <v>601.511</v>
      </c>
      <c r="M23" s="361">
        <f>IF(ISERROR(F23/L23-1),"         /0",(F23/L23-1))</f>
        <v>-0.8491731655780194</v>
      </c>
      <c r="N23" s="366">
        <v>714.495</v>
      </c>
      <c r="O23" s="186"/>
      <c r="P23" s="185"/>
      <c r="Q23" s="237"/>
      <c r="R23" s="185">
        <f>SUM(N23:Q23)</f>
        <v>714.495</v>
      </c>
      <c r="S23" s="381">
        <f t="shared" si="6"/>
        <v>0.0012273974024086616</v>
      </c>
      <c r="T23" s="189">
        <v>1039.2</v>
      </c>
      <c r="U23" s="186">
        <v>4689.614</v>
      </c>
      <c r="V23" s="185"/>
      <c r="W23" s="237"/>
      <c r="X23" s="185">
        <f>SUM(T23:W23)</f>
        <v>5728.813999999999</v>
      </c>
      <c r="Y23" s="184">
        <f>IF(ISERROR(R23/X23-1),"         /0",IF(R23/X23&gt;5,"  *  ",(R23/X23-1)))</f>
        <v>-0.8752804681736918</v>
      </c>
    </row>
    <row r="24" spans="1:25" ht="19.5" customHeight="1" thickBot="1">
      <c r="A24" s="191" t="s">
        <v>177</v>
      </c>
      <c r="B24" s="189">
        <v>50.754000000000005</v>
      </c>
      <c r="C24" s="186">
        <v>22.31</v>
      </c>
      <c r="D24" s="185">
        <v>0.3</v>
      </c>
      <c r="E24" s="237">
        <v>0</v>
      </c>
      <c r="F24" s="185">
        <f t="shared" si="1"/>
        <v>73.364</v>
      </c>
      <c r="G24" s="188">
        <f t="shared" si="2"/>
        <v>0.0015062830609411239</v>
      </c>
      <c r="H24" s="189">
        <v>92.86699999999999</v>
      </c>
      <c r="I24" s="186">
        <v>9.395</v>
      </c>
      <c r="J24" s="185">
        <v>936.2</v>
      </c>
      <c r="K24" s="237">
        <v>1012.5989999999999</v>
      </c>
      <c r="L24" s="185">
        <f t="shared" si="3"/>
        <v>2051.0609999999997</v>
      </c>
      <c r="M24" s="361">
        <f t="shared" si="4"/>
        <v>-0.9642311954642012</v>
      </c>
      <c r="N24" s="366">
        <v>800.0590000000002</v>
      </c>
      <c r="O24" s="186">
        <v>213.485</v>
      </c>
      <c r="P24" s="185">
        <v>4590.271999999999</v>
      </c>
      <c r="Q24" s="237">
        <v>3744.7389999999996</v>
      </c>
      <c r="R24" s="185">
        <f t="shared" si="5"/>
        <v>9348.554999999998</v>
      </c>
      <c r="S24" s="381">
        <f t="shared" si="6"/>
        <v>0.01605944355562251</v>
      </c>
      <c r="T24" s="189">
        <v>1316.172</v>
      </c>
      <c r="U24" s="186">
        <v>263.508</v>
      </c>
      <c r="V24" s="185">
        <v>15645.574999999999</v>
      </c>
      <c r="W24" s="237">
        <v>9988.309</v>
      </c>
      <c r="X24" s="185">
        <f t="shared" si="7"/>
        <v>27213.564</v>
      </c>
      <c r="Y24" s="184">
        <f t="shared" si="8"/>
        <v>-0.65647443311725</v>
      </c>
    </row>
    <row r="25" spans="1:25" s="192" customFormat="1" ht="19.5" customHeight="1">
      <c r="A25" s="199" t="s">
        <v>60</v>
      </c>
      <c r="B25" s="196">
        <f>SUM(B26:B42)</f>
        <v>4088.6080000000006</v>
      </c>
      <c r="C25" s="195">
        <f>SUM(C26:C42)</f>
        <v>4595.437</v>
      </c>
      <c r="D25" s="194">
        <f>SUM(D26:D42)</f>
        <v>63.43</v>
      </c>
      <c r="E25" s="266">
        <f>SUM(E26:E42)</f>
        <v>181.889</v>
      </c>
      <c r="F25" s="194">
        <f>SUM(B25:E25)</f>
        <v>8929.364</v>
      </c>
      <c r="G25" s="197">
        <f>F25/$F$9</f>
        <v>0.18333446565314698</v>
      </c>
      <c r="H25" s="196">
        <f>SUM(H26:H42)</f>
        <v>3454.5480000000002</v>
      </c>
      <c r="I25" s="195">
        <f>SUM(I26:I42)</f>
        <v>4067.4489999999996</v>
      </c>
      <c r="J25" s="194">
        <f>SUM(J26:J42)</f>
        <v>13.968</v>
      </c>
      <c r="K25" s="266">
        <f>SUM(K26:K42)</f>
        <v>175.23800000000003</v>
      </c>
      <c r="L25" s="194">
        <f>SUM(H25:K25)</f>
        <v>7711.2029999999995</v>
      </c>
      <c r="M25" s="360">
        <f>IF(ISERROR(F25/L25-1),"         /0",(F25/L25-1))</f>
        <v>0.15797288698015088</v>
      </c>
      <c r="N25" s="365">
        <f>SUM(N26:N42)</f>
        <v>45466.999</v>
      </c>
      <c r="O25" s="195">
        <f>SUM(O26:O42)</f>
        <v>48343.98500000001</v>
      </c>
      <c r="P25" s="194">
        <f>SUM(P26:P42)</f>
        <v>1230.411</v>
      </c>
      <c r="Q25" s="266">
        <f>SUM(Q26:Q42)</f>
        <v>4186.6669999999995</v>
      </c>
      <c r="R25" s="194">
        <f>SUM(N25:Q25)</f>
        <v>99228.06200000002</v>
      </c>
      <c r="S25" s="380">
        <f>R25/$R$9</f>
        <v>0.1704592272092116</v>
      </c>
      <c r="T25" s="196">
        <f>SUM(T26:T42)</f>
        <v>45088.994999999995</v>
      </c>
      <c r="U25" s="195">
        <f>SUM(U26:U42)</f>
        <v>49827.04799999999</v>
      </c>
      <c r="V25" s="194">
        <f>SUM(V26:V42)</f>
        <v>1348.1390000000001</v>
      </c>
      <c r="W25" s="266">
        <f>SUM(W26:W42)</f>
        <v>5794.025</v>
      </c>
      <c r="X25" s="194">
        <f>SUM(T25:W25)</f>
        <v>102058.20699999997</v>
      </c>
      <c r="Y25" s="193">
        <f>IF(ISERROR(R25/X25-1),"         /0",IF(R25/X25&gt;5,"  *  ",(R25/X25-1)))</f>
        <v>-0.02773069489649127</v>
      </c>
    </row>
    <row r="26" spans="1:25" ht="19.5" customHeight="1">
      <c r="A26" s="206" t="s">
        <v>286</v>
      </c>
      <c r="B26" s="203">
        <v>1872.2579999999998</v>
      </c>
      <c r="C26" s="201">
        <v>1581.264</v>
      </c>
      <c r="D26" s="202">
        <v>0</v>
      </c>
      <c r="E26" s="249">
        <v>0</v>
      </c>
      <c r="F26" s="202">
        <f>SUM(B26:E26)</f>
        <v>3453.522</v>
      </c>
      <c r="G26" s="204">
        <f>F26/$F$9</f>
        <v>0.07090646215020326</v>
      </c>
      <c r="H26" s="203">
        <v>1492.024</v>
      </c>
      <c r="I26" s="201">
        <v>1288.544</v>
      </c>
      <c r="J26" s="202"/>
      <c r="K26" s="201"/>
      <c r="L26" s="202">
        <f>SUM(H26:K26)</f>
        <v>2780.568</v>
      </c>
      <c r="M26" s="362">
        <f>IF(ISERROR(F26/L26-1),"         /0",(F26/L26-1))</f>
        <v>0.24202033541348378</v>
      </c>
      <c r="N26" s="367">
        <v>19985.910000000007</v>
      </c>
      <c r="O26" s="201">
        <v>17912.51</v>
      </c>
      <c r="P26" s="202"/>
      <c r="Q26" s="201"/>
      <c r="R26" s="202">
        <f>SUM(N26:Q26)</f>
        <v>37898.420000000006</v>
      </c>
      <c r="S26" s="382">
        <f>R26/$R$9</f>
        <v>0.06510391572144308</v>
      </c>
      <c r="T26" s="203">
        <v>14199.372</v>
      </c>
      <c r="U26" s="201">
        <v>13752.407000000001</v>
      </c>
      <c r="V26" s="202"/>
      <c r="W26" s="249"/>
      <c r="X26" s="202">
        <f>SUM(T26:W26)</f>
        <v>27951.779000000002</v>
      </c>
      <c r="Y26" s="200">
        <f>IF(ISERROR(R26/X26-1),"         /0",IF(R26/X26&gt;5,"  *  ",(R26/X26-1)))</f>
        <v>0.3558500158433566</v>
      </c>
    </row>
    <row r="27" spans="1:25" ht="19.5" customHeight="1">
      <c r="A27" s="206" t="s">
        <v>158</v>
      </c>
      <c r="B27" s="203">
        <v>1080.5510000000002</v>
      </c>
      <c r="C27" s="201">
        <v>1023.344</v>
      </c>
      <c r="D27" s="202">
        <v>0</v>
      </c>
      <c r="E27" s="249">
        <v>0</v>
      </c>
      <c r="F27" s="202">
        <f>SUM(B27:E27)</f>
        <v>2103.8950000000004</v>
      </c>
      <c r="G27" s="204">
        <f>F27/$F$9</f>
        <v>0.04319640969002135</v>
      </c>
      <c r="H27" s="203">
        <v>1124.27</v>
      </c>
      <c r="I27" s="201">
        <v>1127.249</v>
      </c>
      <c r="J27" s="202">
        <v>0</v>
      </c>
      <c r="K27" s="201">
        <v>0</v>
      </c>
      <c r="L27" s="202">
        <f>SUM(H27:K27)</f>
        <v>2251.5190000000002</v>
      </c>
      <c r="M27" s="362">
        <f>IF(ISERROR(F27/L27-1),"         /0",(F27/L27-1))</f>
        <v>-0.06556640206012021</v>
      </c>
      <c r="N27" s="367">
        <v>11719.865</v>
      </c>
      <c r="O27" s="201">
        <v>10310.439</v>
      </c>
      <c r="P27" s="202">
        <v>0</v>
      </c>
      <c r="Q27" s="201">
        <v>0</v>
      </c>
      <c r="R27" s="202">
        <f>SUM(N27:Q27)</f>
        <v>22030.304</v>
      </c>
      <c r="S27" s="382">
        <f>R27/$R$9</f>
        <v>0.03784482453183458</v>
      </c>
      <c r="T27" s="203">
        <v>15340.154999999997</v>
      </c>
      <c r="U27" s="201">
        <v>10047.579999999994</v>
      </c>
      <c r="V27" s="202">
        <v>0</v>
      </c>
      <c r="W27" s="201">
        <v>0</v>
      </c>
      <c r="X27" s="202">
        <f>SUM(T27:W27)</f>
        <v>25387.734999999993</v>
      </c>
      <c r="Y27" s="200">
        <f>IF(ISERROR(R27/X27-1),"         /0",IF(R27/X27&gt;5,"  *  ",(R27/X27-1)))</f>
        <v>-0.13224618107917052</v>
      </c>
    </row>
    <row r="28" spans="1:25" ht="19.5" customHeight="1">
      <c r="A28" s="206" t="s">
        <v>298</v>
      </c>
      <c r="B28" s="203">
        <v>311.949</v>
      </c>
      <c r="C28" s="201">
        <v>700.204</v>
      </c>
      <c r="D28" s="202">
        <v>0</v>
      </c>
      <c r="E28" s="249">
        <v>0</v>
      </c>
      <c r="F28" s="202">
        <f>SUM(B28:E28)</f>
        <v>1012.153</v>
      </c>
      <c r="G28" s="204">
        <f>F28/$F$9</f>
        <v>0.020781158592507787</v>
      </c>
      <c r="H28" s="203"/>
      <c r="I28" s="201"/>
      <c r="J28" s="202"/>
      <c r="K28" s="201"/>
      <c r="L28" s="202">
        <f>SUM(H28:K28)</f>
        <v>0</v>
      </c>
      <c r="M28" s="362" t="str">
        <f>IF(ISERROR(F28/L28-1),"         /0",(F28/L28-1))</f>
        <v>         /0</v>
      </c>
      <c r="N28" s="367">
        <v>1447.7730000000001</v>
      </c>
      <c r="O28" s="201">
        <v>2785.482</v>
      </c>
      <c r="P28" s="202"/>
      <c r="Q28" s="201"/>
      <c r="R28" s="202">
        <f>SUM(N28:Q28)</f>
        <v>4233.255</v>
      </c>
      <c r="S28" s="382">
        <f>R28/$R$9</f>
        <v>0.007272109938814798</v>
      </c>
      <c r="T28" s="203">
        <v>3394.5569999999993</v>
      </c>
      <c r="U28" s="201">
        <v>4139.423</v>
      </c>
      <c r="V28" s="202"/>
      <c r="W28" s="201"/>
      <c r="X28" s="202">
        <f>SUM(T28:W28)</f>
        <v>7533.98</v>
      </c>
      <c r="Y28" s="200">
        <f>IF(ISERROR(R28/X28-1),"         /0",IF(R28/X28&gt;5,"  *  ",(R28/X28-1)))</f>
        <v>-0.438111728462247</v>
      </c>
    </row>
    <row r="29" spans="1:25" ht="19.5" customHeight="1">
      <c r="A29" s="206" t="s">
        <v>321</v>
      </c>
      <c r="B29" s="203">
        <v>133.183</v>
      </c>
      <c r="C29" s="201">
        <v>193.511</v>
      </c>
      <c r="D29" s="202">
        <v>0</v>
      </c>
      <c r="E29" s="249">
        <v>0</v>
      </c>
      <c r="F29" s="202">
        <f aca="true" t="shared" si="9" ref="F29:F40">SUM(B29:E29)</f>
        <v>326.69399999999996</v>
      </c>
      <c r="G29" s="204">
        <f aca="true" t="shared" si="10" ref="G29:G40">F29/$F$9</f>
        <v>0.006707562814338087</v>
      </c>
      <c r="H29" s="203">
        <v>283.117</v>
      </c>
      <c r="I29" s="201">
        <v>201.209</v>
      </c>
      <c r="J29" s="202"/>
      <c r="K29" s="201"/>
      <c r="L29" s="202">
        <f aca="true" t="shared" si="11" ref="L29:L40">SUM(H29:K29)</f>
        <v>484.326</v>
      </c>
      <c r="M29" s="362">
        <f aca="true" t="shared" si="12" ref="M29:M40">IF(ISERROR(F29/L29-1),"         /0",(F29/L29-1))</f>
        <v>-0.3254667310860867</v>
      </c>
      <c r="N29" s="367">
        <v>2793.812</v>
      </c>
      <c r="O29" s="201">
        <v>2483.4779999999996</v>
      </c>
      <c r="P29" s="202"/>
      <c r="Q29" s="201"/>
      <c r="R29" s="202">
        <f aca="true" t="shared" si="13" ref="R29:R40">SUM(N29:Q29)</f>
        <v>5277.289999999999</v>
      </c>
      <c r="S29" s="382">
        <f aca="true" t="shared" si="14" ref="S29:S40">R29/$R$9</f>
        <v>0.009065608629531634</v>
      </c>
      <c r="T29" s="203">
        <v>3111.225</v>
      </c>
      <c r="U29" s="201">
        <v>1677.359</v>
      </c>
      <c r="V29" s="202"/>
      <c r="W29" s="201"/>
      <c r="X29" s="202">
        <f aca="true" t="shared" si="15" ref="X29:X40">SUM(T29:W29)</f>
        <v>4788.584</v>
      </c>
      <c r="Y29" s="200">
        <f aca="true" t="shared" si="16" ref="Y29:Y40">IF(ISERROR(R29/X29-1),"         /0",IF(R29/X29&gt;5,"  *  ",(R29/X29-1)))</f>
        <v>0.10205647431474518</v>
      </c>
    </row>
    <row r="30" spans="1:25" ht="19.5" customHeight="1">
      <c r="A30" s="206" t="s">
        <v>289</v>
      </c>
      <c r="B30" s="203">
        <v>96.862</v>
      </c>
      <c r="C30" s="201">
        <v>197.798</v>
      </c>
      <c r="D30" s="202">
        <v>0</v>
      </c>
      <c r="E30" s="249">
        <v>0</v>
      </c>
      <c r="F30" s="202">
        <f t="shared" si="9"/>
        <v>294.65999999999997</v>
      </c>
      <c r="G30" s="204">
        <f t="shared" si="10"/>
        <v>0.0060498523354357925</v>
      </c>
      <c r="H30" s="203">
        <v>110.687</v>
      </c>
      <c r="I30" s="201">
        <v>184.42800000000003</v>
      </c>
      <c r="J30" s="202"/>
      <c r="K30" s="201"/>
      <c r="L30" s="202">
        <f t="shared" si="11"/>
        <v>295.115</v>
      </c>
      <c r="M30" s="362">
        <f t="shared" si="12"/>
        <v>-0.0015417718516511636</v>
      </c>
      <c r="N30" s="367">
        <v>1279.538</v>
      </c>
      <c r="O30" s="201">
        <v>2688.9860000000003</v>
      </c>
      <c r="P30" s="202"/>
      <c r="Q30" s="201"/>
      <c r="R30" s="202">
        <f t="shared" si="13"/>
        <v>3968.5240000000003</v>
      </c>
      <c r="S30" s="382">
        <f t="shared" si="14"/>
        <v>0.006817340987685613</v>
      </c>
      <c r="T30" s="203">
        <v>1273.8840000000002</v>
      </c>
      <c r="U30" s="201">
        <v>2875.409</v>
      </c>
      <c r="V30" s="202"/>
      <c r="W30" s="201"/>
      <c r="X30" s="202">
        <f t="shared" si="15"/>
        <v>4149.293000000001</v>
      </c>
      <c r="Y30" s="200">
        <f t="shared" si="16"/>
        <v>-0.043566217184469735</v>
      </c>
    </row>
    <row r="31" spans="1:25" ht="19.5" customHeight="1">
      <c r="A31" s="206" t="s">
        <v>292</v>
      </c>
      <c r="B31" s="203">
        <v>124.82600000000001</v>
      </c>
      <c r="C31" s="201">
        <v>169.421</v>
      </c>
      <c r="D31" s="202">
        <v>0</v>
      </c>
      <c r="E31" s="249">
        <v>0</v>
      </c>
      <c r="F31" s="202">
        <f>SUM(B31:E31)</f>
        <v>294.247</v>
      </c>
      <c r="G31" s="204">
        <f>F31/$F$9</f>
        <v>0.006041372769106685</v>
      </c>
      <c r="H31" s="203">
        <v>131.05599999999998</v>
      </c>
      <c r="I31" s="201">
        <v>117.19</v>
      </c>
      <c r="J31" s="202"/>
      <c r="K31" s="201"/>
      <c r="L31" s="202">
        <f>SUM(H31:K31)</f>
        <v>248.24599999999998</v>
      </c>
      <c r="M31" s="362">
        <f>IF(ISERROR(F31/L31-1),"         /0",(F31/L31-1))</f>
        <v>0.18530409352013733</v>
      </c>
      <c r="N31" s="367">
        <v>1442.2890000000002</v>
      </c>
      <c r="O31" s="201">
        <v>1370.798</v>
      </c>
      <c r="P31" s="202">
        <v>0</v>
      </c>
      <c r="Q31" s="201">
        <v>0</v>
      </c>
      <c r="R31" s="202">
        <f>SUM(N31:Q31)</f>
        <v>2813.0870000000004</v>
      </c>
      <c r="S31" s="382">
        <f>R31/$R$9</f>
        <v>0.004832470033449604</v>
      </c>
      <c r="T31" s="203">
        <v>2611.561</v>
      </c>
      <c r="U31" s="201">
        <v>2143.4649999999997</v>
      </c>
      <c r="V31" s="202">
        <v>0</v>
      </c>
      <c r="W31" s="201">
        <v>0</v>
      </c>
      <c r="X31" s="202">
        <f>SUM(T31:W31)</f>
        <v>4755.026</v>
      </c>
      <c r="Y31" s="200">
        <f>IF(ISERROR(R31/X31-1),"         /0",IF(R31/X31&gt;5,"  *  ",(R31/X31-1)))</f>
        <v>-0.40839713599883565</v>
      </c>
    </row>
    <row r="32" spans="1:25" ht="19.5" customHeight="1">
      <c r="A32" s="206" t="s">
        <v>284</v>
      </c>
      <c r="B32" s="203">
        <v>107.33500000000001</v>
      </c>
      <c r="C32" s="201">
        <v>172.60600000000002</v>
      </c>
      <c r="D32" s="202">
        <v>0</v>
      </c>
      <c r="E32" s="249">
        <v>0</v>
      </c>
      <c r="F32" s="202">
        <f>SUM(B32:E32)</f>
        <v>279.94100000000003</v>
      </c>
      <c r="G32" s="204">
        <f>F32/$F$9</f>
        <v>0.0057476471615904145</v>
      </c>
      <c r="H32" s="203">
        <v>112.586</v>
      </c>
      <c r="I32" s="201">
        <v>55.248</v>
      </c>
      <c r="J32" s="202"/>
      <c r="K32" s="201"/>
      <c r="L32" s="202">
        <f>SUM(H32:K32)</f>
        <v>167.834</v>
      </c>
      <c r="M32" s="362">
        <f>IF(ISERROR(F32/L32-1),"         /0",(F32/L32-1))</f>
        <v>0.6679635830642183</v>
      </c>
      <c r="N32" s="367">
        <v>1141.266</v>
      </c>
      <c r="O32" s="201">
        <v>857.427</v>
      </c>
      <c r="P32" s="202"/>
      <c r="Q32" s="201"/>
      <c r="R32" s="202">
        <f>SUM(N32:Q32)</f>
        <v>1998.6930000000002</v>
      </c>
      <c r="S32" s="382">
        <f>R32/$R$9</f>
        <v>0.0034334608309538562</v>
      </c>
      <c r="T32" s="203">
        <v>1942.032</v>
      </c>
      <c r="U32" s="201">
        <v>1538.0699999999997</v>
      </c>
      <c r="V32" s="202"/>
      <c r="W32" s="201"/>
      <c r="X32" s="202">
        <f>SUM(T32:W32)</f>
        <v>3480.102</v>
      </c>
      <c r="Y32" s="200">
        <f>IF(ISERROR(R32/X32-1),"         /0",IF(R32/X32&gt;5,"  *  ",(R32/X32-1)))</f>
        <v>-0.4256797645586249</v>
      </c>
    </row>
    <row r="33" spans="1:25" ht="19.5" customHeight="1">
      <c r="A33" s="206" t="s">
        <v>316</v>
      </c>
      <c r="B33" s="203">
        <v>0</v>
      </c>
      <c r="C33" s="201">
        <v>199.20399999999998</v>
      </c>
      <c r="D33" s="202">
        <v>0</v>
      </c>
      <c r="E33" s="249">
        <v>0</v>
      </c>
      <c r="F33" s="202">
        <f>SUM(B33:E33)</f>
        <v>199.20399999999998</v>
      </c>
      <c r="G33" s="204">
        <f>F33/$F$9</f>
        <v>0.00408998433661899</v>
      </c>
      <c r="H33" s="203"/>
      <c r="I33" s="201">
        <v>298.80899999999997</v>
      </c>
      <c r="J33" s="202"/>
      <c r="K33" s="201"/>
      <c r="L33" s="202">
        <f>SUM(H33:K33)</f>
        <v>298.80899999999997</v>
      </c>
      <c r="M33" s="362">
        <f>IF(ISERROR(F33/L33-1),"         /0",(F33/L33-1))</f>
        <v>-0.3333400265721581</v>
      </c>
      <c r="N33" s="367"/>
      <c r="O33" s="201">
        <v>2887.0480000000002</v>
      </c>
      <c r="P33" s="202"/>
      <c r="Q33" s="201"/>
      <c r="R33" s="202">
        <f>SUM(N33:Q33)</f>
        <v>2887.0480000000002</v>
      </c>
      <c r="S33" s="382">
        <f>R33/$R$9</f>
        <v>0.004959524161581428</v>
      </c>
      <c r="T33" s="203"/>
      <c r="U33" s="201">
        <v>2772.8630000000003</v>
      </c>
      <c r="V33" s="202"/>
      <c r="W33" s="201"/>
      <c r="X33" s="202">
        <f>SUM(T33:W33)</f>
        <v>2772.8630000000003</v>
      </c>
      <c r="Y33" s="200">
        <f>IF(ISERROR(R33/X33-1),"         /0",IF(R33/X33&gt;5,"  *  ",(R33/X33-1)))</f>
        <v>0.04117945964153291</v>
      </c>
    </row>
    <row r="34" spans="1:25" ht="19.5" customHeight="1">
      <c r="A34" s="206" t="s">
        <v>307</v>
      </c>
      <c r="B34" s="203">
        <v>38.133</v>
      </c>
      <c r="C34" s="201">
        <v>144.633</v>
      </c>
      <c r="D34" s="202">
        <v>0</v>
      </c>
      <c r="E34" s="249">
        <v>0</v>
      </c>
      <c r="F34" s="202">
        <f>SUM(B34:E34)</f>
        <v>182.76600000000002</v>
      </c>
      <c r="G34" s="204">
        <f>F34/$F$9</f>
        <v>0.0037524852777379293</v>
      </c>
      <c r="H34" s="203">
        <v>57.885</v>
      </c>
      <c r="I34" s="201">
        <v>100.471</v>
      </c>
      <c r="J34" s="202"/>
      <c r="K34" s="201"/>
      <c r="L34" s="202">
        <f>SUM(H34:K34)</f>
        <v>158.356</v>
      </c>
      <c r="M34" s="362">
        <f>IF(ISERROR(F34/L34-1),"         /0",(F34/L34-1))</f>
        <v>0.1541463537851424</v>
      </c>
      <c r="N34" s="367">
        <v>547.315</v>
      </c>
      <c r="O34" s="201">
        <v>966.0820000000001</v>
      </c>
      <c r="P34" s="202"/>
      <c r="Q34" s="201"/>
      <c r="R34" s="202">
        <f>SUM(N34:Q34)</f>
        <v>1513.3970000000002</v>
      </c>
      <c r="S34" s="382">
        <f>R34/$R$9</f>
        <v>0.0025997936257259485</v>
      </c>
      <c r="T34" s="203">
        <v>839.739</v>
      </c>
      <c r="U34" s="201">
        <v>826.705</v>
      </c>
      <c r="V34" s="202"/>
      <c r="W34" s="201"/>
      <c r="X34" s="202">
        <f>SUM(T34:W34)</f>
        <v>1666.444</v>
      </c>
      <c r="Y34" s="200">
        <f>IF(ISERROR(R34/X34-1),"         /0",IF(R34/X34&gt;5,"  *  ",(R34/X34-1)))</f>
        <v>-0.09184046988677674</v>
      </c>
    </row>
    <row r="35" spans="1:25" ht="19.5" customHeight="1">
      <c r="A35" s="206" t="s">
        <v>288</v>
      </c>
      <c r="B35" s="203">
        <v>78.11</v>
      </c>
      <c r="C35" s="201">
        <v>67.588</v>
      </c>
      <c r="D35" s="202">
        <v>0</v>
      </c>
      <c r="E35" s="249">
        <v>0</v>
      </c>
      <c r="F35" s="202">
        <f>SUM(B35:E35)</f>
        <v>145.69799999999998</v>
      </c>
      <c r="G35" s="204">
        <f>F35/$F$9</f>
        <v>0.002991418535153479</v>
      </c>
      <c r="H35" s="203">
        <v>36.942</v>
      </c>
      <c r="I35" s="201">
        <v>258.40299999999996</v>
      </c>
      <c r="J35" s="202"/>
      <c r="K35" s="201"/>
      <c r="L35" s="202">
        <f>SUM(H35:K35)</f>
        <v>295.34499999999997</v>
      </c>
      <c r="M35" s="362">
        <f>IF(ISERROR(F35/L35-1),"         /0",(F35/L35-1))</f>
        <v>-0.5066854018182126</v>
      </c>
      <c r="N35" s="367">
        <v>1130.99</v>
      </c>
      <c r="O35" s="201">
        <v>2211.9299999999994</v>
      </c>
      <c r="P35" s="202"/>
      <c r="Q35" s="201"/>
      <c r="R35" s="202">
        <f>SUM(N35:Q35)</f>
        <v>3342.919999999999</v>
      </c>
      <c r="S35" s="382">
        <f>R35/$R$9</f>
        <v>0.005742645259183007</v>
      </c>
      <c r="T35" s="203">
        <v>899.109</v>
      </c>
      <c r="U35" s="201">
        <v>5604.005</v>
      </c>
      <c r="V35" s="202"/>
      <c r="W35" s="201"/>
      <c r="X35" s="202">
        <f>SUM(T35:W35)</f>
        <v>6503.1140000000005</v>
      </c>
      <c r="Y35" s="200">
        <f>IF(ISERROR(R35/X35-1),"         /0",IF(R35/X35&gt;5,"  *  ",(R35/X35-1)))</f>
        <v>-0.4859508844532021</v>
      </c>
    </row>
    <row r="36" spans="1:25" ht="19.5" customHeight="1">
      <c r="A36" s="206" t="s">
        <v>294</v>
      </c>
      <c r="B36" s="203">
        <v>90.72299999999998</v>
      </c>
      <c r="C36" s="201">
        <v>42.304</v>
      </c>
      <c r="D36" s="202">
        <v>0</v>
      </c>
      <c r="E36" s="249">
        <v>0</v>
      </c>
      <c r="F36" s="202">
        <f t="shared" si="9"/>
        <v>133.027</v>
      </c>
      <c r="G36" s="204">
        <f t="shared" si="10"/>
        <v>0.0027312621551144273</v>
      </c>
      <c r="H36" s="203">
        <v>71.695</v>
      </c>
      <c r="I36" s="201">
        <v>26.531</v>
      </c>
      <c r="J36" s="202"/>
      <c r="K36" s="201"/>
      <c r="L36" s="202">
        <f t="shared" si="11"/>
        <v>98.226</v>
      </c>
      <c r="M36" s="362">
        <f t="shared" si="12"/>
        <v>0.35429519679107346</v>
      </c>
      <c r="N36" s="367">
        <v>1417.005</v>
      </c>
      <c r="O36" s="201">
        <v>1090.3460000000002</v>
      </c>
      <c r="P36" s="202"/>
      <c r="Q36" s="201"/>
      <c r="R36" s="202">
        <f t="shared" si="13"/>
        <v>2507.3510000000006</v>
      </c>
      <c r="S36" s="382">
        <f t="shared" si="14"/>
        <v>0.004307260518725479</v>
      </c>
      <c r="T36" s="203">
        <v>754.3810000000001</v>
      </c>
      <c r="U36" s="201">
        <v>414.708</v>
      </c>
      <c r="V36" s="202"/>
      <c r="W36" s="201"/>
      <c r="X36" s="202">
        <f t="shared" si="15"/>
        <v>1169.0890000000002</v>
      </c>
      <c r="Y36" s="200">
        <f t="shared" si="16"/>
        <v>1.1447049796893136</v>
      </c>
    </row>
    <row r="37" spans="1:25" ht="19.5" customHeight="1">
      <c r="A37" s="206" t="s">
        <v>282</v>
      </c>
      <c r="B37" s="203">
        <v>48.986999999999995</v>
      </c>
      <c r="C37" s="201">
        <v>68.416</v>
      </c>
      <c r="D37" s="202">
        <v>0</v>
      </c>
      <c r="E37" s="249">
        <v>0</v>
      </c>
      <c r="F37" s="202">
        <f t="shared" si="9"/>
        <v>117.40299999999999</v>
      </c>
      <c r="G37" s="204">
        <f t="shared" si="10"/>
        <v>0.0024104758492403734</v>
      </c>
      <c r="H37" s="203"/>
      <c r="I37" s="201"/>
      <c r="J37" s="202"/>
      <c r="K37" s="201"/>
      <c r="L37" s="202">
        <f t="shared" si="11"/>
        <v>0</v>
      </c>
      <c r="M37" s="362" t="str">
        <f t="shared" si="12"/>
        <v>         /0</v>
      </c>
      <c r="N37" s="367">
        <v>80.553</v>
      </c>
      <c r="O37" s="201">
        <v>107.904</v>
      </c>
      <c r="P37" s="202"/>
      <c r="Q37" s="201"/>
      <c r="R37" s="202">
        <f t="shared" si="13"/>
        <v>188.457</v>
      </c>
      <c r="S37" s="382">
        <f t="shared" si="14"/>
        <v>0.00032374142893334333</v>
      </c>
      <c r="T37" s="203">
        <v>211.786</v>
      </c>
      <c r="U37" s="201">
        <v>168.88900000000004</v>
      </c>
      <c r="V37" s="202"/>
      <c r="W37" s="201"/>
      <c r="X37" s="202">
        <f t="shared" si="15"/>
        <v>380.67500000000007</v>
      </c>
      <c r="Y37" s="200">
        <f t="shared" si="16"/>
        <v>-0.5049399093715112</v>
      </c>
    </row>
    <row r="38" spans="1:25" ht="19.5" customHeight="1">
      <c r="A38" s="206" t="s">
        <v>315</v>
      </c>
      <c r="B38" s="203">
        <v>0</v>
      </c>
      <c r="C38" s="201">
        <v>0</v>
      </c>
      <c r="D38" s="202">
        <v>0</v>
      </c>
      <c r="E38" s="249">
        <v>100.33</v>
      </c>
      <c r="F38" s="202">
        <f t="shared" si="9"/>
        <v>100.33</v>
      </c>
      <c r="G38" s="204">
        <f t="shared" si="10"/>
        <v>0.0020599392004828384</v>
      </c>
      <c r="H38" s="203"/>
      <c r="I38" s="201"/>
      <c r="J38" s="202">
        <v>2.503</v>
      </c>
      <c r="K38" s="201">
        <v>102.62700000000001</v>
      </c>
      <c r="L38" s="202">
        <f t="shared" si="11"/>
        <v>105.13000000000001</v>
      </c>
      <c r="M38" s="362">
        <f t="shared" si="12"/>
        <v>-0.04565775706268438</v>
      </c>
      <c r="N38" s="367"/>
      <c r="O38" s="201"/>
      <c r="P38" s="202">
        <v>619.754</v>
      </c>
      <c r="Q38" s="201">
        <v>1119.5649999999998</v>
      </c>
      <c r="R38" s="202">
        <f t="shared" si="13"/>
        <v>1739.319</v>
      </c>
      <c r="S38" s="382">
        <f t="shared" si="14"/>
        <v>0.002987894418519417</v>
      </c>
      <c r="T38" s="203"/>
      <c r="U38" s="201"/>
      <c r="V38" s="202">
        <v>274.046</v>
      </c>
      <c r="W38" s="201">
        <v>1780.2300000000002</v>
      </c>
      <c r="X38" s="202">
        <f t="shared" si="15"/>
        <v>2054.2760000000003</v>
      </c>
      <c r="Y38" s="200">
        <f t="shared" si="16"/>
        <v>-0.15331776255965623</v>
      </c>
    </row>
    <row r="39" spans="1:25" ht="19.5" customHeight="1">
      <c r="A39" s="206" t="s">
        <v>317</v>
      </c>
      <c r="B39" s="203">
        <v>0</v>
      </c>
      <c r="C39" s="201">
        <v>0</v>
      </c>
      <c r="D39" s="202">
        <v>8.54</v>
      </c>
      <c r="E39" s="249">
        <v>69.39500000000001</v>
      </c>
      <c r="F39" s="202">
        <f t="shared" si="9"/>
        <v>77.935</v>
      </c>
      <c r="G39" s="204">
        <f t="shared" si="10"/>
        <v>0.0016001331764141334</v>
      </c>
      <c r="H39" s="203"/>
      <c r="I39" s="201"/>
      <c r="J39" s="202"/>
      <c r="K39" s="201">
        <v>59.781000000000006</v>
      </c>
      <c r="L39" s="202">
        <f t="shared" si="11"/>
        <v>59.781000000000006</v>
      </c>
      <c r="M39" s="362">
        <f t="shared" si="12"/>
        <v>0.3036750807112627</v>
      </c>
      <c r="N39" s="367"/>
      <c r="O39" s="201"/>
      <c r="P39" s="202">
        <v>190.778</v>
      </c>
      <c r="Q39" s="201">
        <v>2273.2609999999995</v>
      </c>
      <c r="R39" s="202">
        <f t="shared" si="13"/>
        <v>2464.0389999999993</v>
      </c>
      <c r="S39" s="382">
        <f t="shared" si="14"/>
        <v>0.004232856868184712</v>
      </c>
      <c r="T39" s="203"/>
      <c r="U39" s="201"/>
      <c r="V39" s="202">
        <v>32.061</v>
      </c>
      <c r="W39" s="201">
        <v>1376.53</v>
      </c>
      <c r="X39" s="202">
        <f t="shared" si="15"/>
        <v>1408.591</v>
      </c>
      <c r="Y39" s="200">
        <f t="shared" si="16"/>
        <v>0.7492934428801543</v>
      </c>
    </row>
    <row r="40" spans="1:25" ht="19.5" customHeight="1">
      <c r="A40" s="206" t="s">
        <v>325</v>
      </c>
      <c r="B40" s="203">
        <v>77.387</v>
      </c>
      <c r="C40" s="201">
        <v>0</v>
      </c>
      <c r="D40" s="202">
        <v>0</v>
      </c>
      <c r="E40" s="249">
        <v>0</v>
      </c>
      <c r="F40" s="202">
        <f t="shared" si="9"/>
        <v>77.387</v>
      </c>
      <c r="G40" s="204">
        <f t="shared" si="10"/>
        <v>0.0015888818390089245</v>
      </c>
      <c r="H40" s="203"/>
      <c r="I40" s="201"/>
      <c r="J40" s="202"/>
      <c r="K40" s="201"/>
      <c r="L40" s="202">
        <f t="shared" si="11"/>
        <v>0</v>
      </c>
      <c r="M40" s="362" t="str">
        <f t="shared" si="12"/>
        <v>         /0</v>
      </c>
      <c r="N40" s="367">
        <v>1033.399</v>
      </c>
      <c r="O40" s="201">
        <v>0</v>
      </c>
      <c r="P40" s="202"/>
      <c r="Q40" s="201"/>
      <c r="R40" s="202">
        <f t="shared" si="13"/>
        <v>1033.399</v>
      </c>
      <c r="S40" s="382">
        <f t="shared" si="14"/>
        <v>0.0017752276058638737</v>
      </c>
      <c r="T40" s="203"/>
      <c r="U40" s="201"/>
      <c r="V40" s="202"/>
      <c r="W40" s="201"/>
      <c r="X40" s="202">
        <f t="shared" si="15"/>
        <v>0</v>
      </c>
      <c r="Y40" s="200" t="str">
        <f t="shared" si="16"/>
        <v>         /0</v>
      </c>
    </row>
    <row r="41" spans="1:25" ht="19.5" customHeight="1">
      <c r="A41" s="206" t="s">
        <v>285</v>
      </c>
      <c r="B41" s="203">
        <v>0</v>
      </c>
      <c r="C41" s="201">
        <v>0</v>
      </c>
      <c r="D41" s="202">
        <v>54.6</v>
      </c>
      <c r="E41" s="249">
        <v>2.6</v>
      </c>
      <c r="F41" s="202">
        <f>SUM(B41:E41)</f>
        <v>57.2</v>
      </c>
      <c r="G41" s="204">
        <f>F41/$F$9</f>
        <v>0.0011744096707626667</v>
      </c>
      <c r="H41" s="203"/>
      <c r="I41" s="201"/>
      <c r="J41" s="202">
        <v>4.34</v>
      </c>
      <c r="K41" s="201">
        <v>0.3</v>
      </c>
      <c r="L41" s="202">
        <f>SUM(H41:K41)</f>
        <v>4.64</v>
      </c>
      <c r="M41" s="362">
        <f>IF(ISERROR(F41/L41-1),"         /0",(F41/L41-1))</f>
        <v>11.327586206896553</v>
      </c>
      <c r="N41" s="367"/>
      <c r="O41" s="201"/>
      <c r="P41" s="202">
        <v>294.051</v>
      </c>
      <c r="Q41" s="201">
        <v>16.450000000000003</v>
      </c>
      <c r="R41" s="202">
        <f>SUM(N41:Q41)</f>
        <v>310.501</v>
      </c>
      <c r="S41" s="382">
        <f>R41/$R$9</f>
        <v>0.0005333950844236725</v>
      </c>
      <c r="T41" s="203"/>
      <c r="U41" s="201"/>
      <c r="V41" s="202">
        <v>354.605</v>
      </c>
      <c r="W41" s="201">
        <v>32.75</v>
      </c>
      <c r="X41" s="202">
        <f>SUM(T41:W41)</f>
        <v>387.355</v>
      </c>
      <c r="Y41" s="200">
        <f>IF(ISERROR(R41/X41-1),"         /0",IF(R41/X41&gt;5,"  *  ",(R41/X41-1)))</f>
        <v>-0.19840714589975617</v>
      </c>
    </row>
    <row r="42" spans="1:25" ht="19.5" customHeight="1" thickBot="1">
      <c r="A42" s="206" t="s">
        <v>177</v>
      </c>
      <c r="B42" s="203">
        <v>28.304000000000002</v>
      </c>
      <c r="C42" s="201">
        <v>35.144000000000005</v>
      </c>
      <c r="D42" s="202">
        <v>0.29000000000000004</v>
      </c>
      <c r="E42" s="249">
        <v>9.563999999999998</v>
      </c>
      <c r="F42" s="202">
        <f>SUM(B42:E42)</f>
        <v>73.302</v>
      </c>
      <c r="G42" s="204">
        <f>F42/$F$9</f>
        <v>0.0015050100994098777</v>
      </c>
      <c r="H42" s="203">
        <v>34.286</v>
      </c>
      <c r="I42" s="201">
        <v>409.367</v>
      </c>
      <c r="J42" s="202">
        <v>7.125</v>
      </c>
      <c r="K42" s="201">
        <v>12.53</v>
      </c>
      <c r="L42" s="202">
        <f>SUM(H42:K42)</f>
        <v>463.308</v>
      </c>
      <c r="M42" s="362">
        <f>IF(ISERROR(F42/L42-1),"         /0",(F42/L42-1))</f>
        <v>-0.8417855940324794</v>
      </c>
      <c r="N42" s="367">
        <v>1447.284</v>
      </c>
      <c r="O42" s="201">
        <v>2671.5550000000003</v>
      </c>
      <c r="P42" s="202">
        <v>125.82799999999999</v>
      </c>
      <c r="Q42" s="201">
        <v>777.3910000000001</v>
      </c>
      <c r="R42" s="202">
        <f>SUM(N42:Q42)</f>
        <v>5022.058000000001</v>
      </c>
      <c r="S42" s="382">
        <f>R42/$R$9</f>
        <v>0.008627157564357538</v>
      </c>
      <c r="T42" s="203">
        <v>511.194</v>
      </c>
      <c r="U42" s="201">
        <v>3866.165000000001</v>
      </c>
      <c r="V42" s="202">
        <v>687.427</v>
      </c>
      <c r="W42" s="201">
        <v>2604.515</v>
      </c>
      <c r="X42" s="202">
        <f>SUM(T42:W42)</f>
        <v>7669.301000000001</v>
      </c>
      <c r="Y42" s="200">
        <f>IF(ISERROR(R42/X42-1),"         /0",IF(R42/X42&gt;5,"  *  ",(R42/X42-1)))</f>
        <v>-0.34517396044307036</v>
      </c>
    </row>
    <row r="43" spans="1:25" s="192" customFormat="1" ht="19.5" customHeight="1">
      <c r="A43" s="199" t="s">
        <v>59</v>
      </c>
      <c r="B43" s="196">
        <f>SUM(B44:B52)</f>
        <v>2858.599</v>
      </c>
      <c r="C43" s="195">
        <f>SUM(C44:C52)</f>
        <v>1583.088</v>
      </c>
      <c r="D43" s="194">
        <f>SUM(D44:D52)</f>
        <v>0</v>
      </c>
      <c r="E43" s="195">
        <f>SUM(E44:E52)</f>
        <v>0</v>
      </c>
      <c r="F43" s="194">
        <f>SUM(B43:E43)</f>
        <v>4441.687</v>
      </c>
      <c r="G43" s="197">
        <f>F43/$F$9</f>
        <v>0.09119510781994435</v>
      </c>
      <c r="H43" s="196">
        <f>SUM(H44:H52)</f>
        <v>2025.0729999999999</v>
      </c>
      <c r="I43" s="195">
        <f>SUM(I44:I52)</f>
        <v>1932.876</v>
      </c>
      <c r="J43" s="194">
        <f>SUM(J44:J52)</f>
        <v>0</v>
      </c>
      <c r="K43" s="195">
        <f>SUM(K44:K52)</f>
        <v>0.1</v>
      </c>
      <c r="L43" s="194">
        <f>SUM(H43:K43)</f>
        <v>3958.0489999999995</v>
      </c>
      <c r="M43" s="360">
        <f>IF(ISERROR(F43/L43-1),"         /0",(F43/L43-1))</f>
        <v>0.12219100875203925</v>
      </c>
      <c r="N43" s="365">
        <f>SUM(N44:N52)</f>
        <v>31212.196000000004</v>
      </c>
      <c r="O43" s="195">
        <f>SUM(O44:O52)</f>
        <v>18726.654</v>
      </c>
      <c r="P43" s="194">
        <f>SUM(P44:P52)</f>
        <v>184.853</v>
      </c>
      <c r="Q43" s="195">
        <f>SUM(Q44:Q52)</f>
        <v>8.152999999999999</v>
      </c>
      <c r="R43" s="194">
        <f>SUM(N43:Q43)</f>
        <v>50131.85600000001</v>
      </c>
      <c r="S43" s="380">
        <f>R43/$R$9</f>
        <v>0.08611916085112574</v>
      </c>
      <c r="T43" s="196">
        <f>SUM(T44:T52)</f>
        <v>24375.390999999996</v>
      </c>
      <c r="U43" s="195">
        <f>SUM(U44:U52)</f>
        <v>18785.063000000002</v>
      </c>
      <c r="V43" s="194">
        <f>SUM(V44:V52)</f>
        <v>1451.4560000000001</v>
      </c>
      <c r="W43" s="195">
        <f>SUM(W44:W52)</f>
        <v>294.37699999999995</v>
      </c>
      <c r="X43" s="194">
        <f>SUM(T43:W43)</f>
        <v>44906.287</v>
      </c>
      <c r="Y43" s="193">
        <f>IF(ISERROR(R43/X43-1),"         /0",IF(R43/X43&gt;5,"  *  ",(R43/X43-1)))</f>
        <v>0.11636608922933234</v>
      </c>
    </row>
    <row r="44" spans="1:25" ht="19.5" customHeight="1">
      <c r="A44" s="206" t="s">
        <v>319</v>
      </c>
      <c r="B44" s="203">
        <v>1087.594</v>
      </c>
      <c r="C44" s="201">
        <v>121.985</v>
      </c>
      <c r="D44" s="202">
        <v>0</v>
      </c>
      <c r="E44" s="201">
        <v>0</v>
      </c>
      <c r="F44" s="202">
        <f>SUM(B44:E44)</f>
        <v>1209.579</v>
      </c>
      <c r="G44" s="204">
        <f>F44/$F$9</f>
        <v>0.02483463767747265</v>
      </c>
      <c r="H44" s="203">
        <v>376.475</v>
      </c>
      <c r="I44" s="201">
        <v>494.982</v>
      </c>
      <c r="J44" s="202"/>
      <c r="K44" s="201"/>
      <c r="L44" s="202">
        <f>SUM(H44:K44)</f>
        <v>871.4570000000001</v>
      </c>
      <c r="M44" s="362">
        <f>IF(ISERROR(F44/L44-1),"         /0",(F44/L44-1))</f>
        <v>0.38799619487823245</v>
      </c>
      <c r="N44" s="367">
        <v>9732.061000000002</v>
      </c>
      <c r="O44" s="201">
        <v>3959.059</v>
      </c>
      <c r="P44" s="202">
        <v>184.829</v>
      </c>
      <c r="Q44" s="201">
        <v>8.03</v>
      </c>
      <c r="R44" s="202">
        <f>SUM(N44:Q44)</f>
        <v>13883.979000000003</v>
      </c>
      <c r="S44" s="382">
        <f>R44/$R$9</f>
        <v>0.02385063542739475</v>
      </c>
      <c r="T44" s="203">
        <v>3809.548</v>
      </c>
      <c r="U44" s="201">
        <v>2915.2819999999997</v>
      </c>
      <c r="V44" s="202">
        <v>100.69</v>
      </c>
      <c r="W44" s="201">
        <v>11.317</v>
      </c>
      <c r="X44" s="185">
        <f>SUM(T44:W44)</f>
        <v>6836.8369999999995</v>
      </c>
      <c r="Y44" s="200">
        <f>IF(ISERROR(R44/X44-1),"         /0",IF(R44/X44&gt;5,"  *  ",(R44/X44-1)))</f>
        <v>1.030760569544075</v>
      </c>
    </row>
    <row r="45" spans="1:25" ht="19.5" customHeight="1">
      <c r="A45" s="206" t="s">
        <v>318</v>
      </c>
      <c r="B45" s="203">
        <v>1190.469</v>
      </c>
      <c r="C45" s="201">
        <v>0</v>
      </c>
      <c r="D45" s="202">
        <v>0</v>
      </c>
      <c r="E45" s="201">
        <v>0</v>
      </c>
      <c r="F45" s="202">
        <f>SUM(B45:E45)</f>
        <v>1190.469</v>
      </c>
      <c r="G45" s="204">
        <f>F45/$F$9</f>
        <v>0.024442278082922396</v>
      </c>
      <c r="H45" s="203">
        <v>1054.684</v>
      </c>
      <c r="I45" s="201"/>
      <c r="J45" s="202"/>
      <c r="K45" s="201"/>
      <c r="L45" s="202">
        <f>SUM(H45:K45)</f>
        <v>1054.684</v>
      </c>
      <c r="M45" s="362">
        <f>IF(ISERROR(F45/L45-1),"         /0",(F45/L45-1))</f>
        <v>0.12874472353804567</v>
      </c>
      <c r="N45" s="367">
        <v>14955.638000000003</v>
      </c>
      <c r="O45" s="201"/>
      <c r="P45" s="202"/>
      <c r="Q45" s="201"/>
      <c r="R45" s="202">
        <f>SUM(N45:Q45)</f>
        <v>14955.638000000003</v>
      </c>
      <c r="S45" s="382">
        <f>R45/$R$9</f>
        <v>0.02569158809027953</v>
      </c>
      <c r="T45" s="203">
        <v>14551.971999999996</v>
      </c>
      <c r="U45" s="201">
        <v>204.65699999999998</v>
      </c>
      <c r="V45" s="202"/>
      <c r="W45" s="201"/>
      <c r="X45" s="185">
        <f>SUM(T45:W45)</f>
        <v>14756.628999999995</v>
      </c>
      <c r="Y45" s="200">
        <f>IF(ISERROR(R45/X45-1),"         /0",IF(R45/X45&gt;5,"  *  ",(R45/X45-1)))</f>
        <v>0.013486074631273048</v>
      </c>
    </row>
    <row r="46" spans="1:25" ht="19.5" customHeight="1">
      <c r="A46" s="206" t="s">
        <v>158</v>
      </c>
      <c r="B46" s="203">
        <v>108.029</v>
      </c>
      <c r="C46" s="201">
        <v>591.511</v>
      </c>
      <c r="D46" s="202">
        <v>0</v>
      </c>
      <c r="E46" s="201">
        <v>0</v>
      </c>
      <c r="F46" s="202">
        <f>SUM(B46:E46)</f>
        <v>699.54</v>
      </c>
      <c r="G46" s="204">
        <f>F46/$F$9</f>
        <v>0.0143627017672258</v>
      </c>
      <c r="H46" s="203">
        <v>73.434</v>
      </c>
      <c r="I46" s="201">
        <v>621.3900000000001</v>
      </c>
      <c r="J46" s="202">
        <v>0</v>
      </c>
      <c r="K46" s="201"/>
      <c r="L46" s="202">
        <f>SUM(H46:K46)</f>
        <v>694.8240000000001</v>
      </c>
      <c r="M46" s="362">
        <f>IF(ISERROR(F46/L46-1),"         /0",(F46/L46-1))</f>
        <v>0.006787330316741835</v>
      </c>
      <c r="N46" s="367">
        <v>987.665</v>
      </c>
      <c r="O46" s="201">
        <v>4292.206</v>
      </c>
      <c r="P46" s="202">
        <v>0</v>
      </c>
      <c r="Q46" s="201">
        <v>0</v>
      </c>
      <c r="R46" s="202">
        <f>SUM(N46:Q46)</f>
        <v>5279.871</v>
      </c>
      <c r="S46" s="382">
        <f>R46/$R$9</f>
        <v>0.009070042408208348</v>
      </c>
      <c r="T46" s="203">
        <v>758.067</v>
      </c>
      <c r="U46" s="201">
        <v>5591.236999999999</v>
      </c>
      <c r="V46" s="202">
        <v>0</v>
      </c>
      <c r="W46" s="201">
        <v>0</v>
      </c>
      <c r="X46" s="185">
        <f>SUM(T46:W46)</f>
        <v>6349.303999999999</v>
      </c>
      <c r="Y46" s="200">
        <f>IF(ISERROR(R46/X46-1),"         /0",IF(R46/X46&gt;5,"  *  ",(R46/X46-1)))</f>
        <v>-0.1684331069988142</v>
      </c>
    </row>
    <row r="47" spans="1:25" ht="19.5" customHeight="1">
      <c r="A47" s="206" t="s">
        <v>299</v>
      </c>
      <c r="B47" s="203">
        <v>239.909</v>
      </c>
      <c r="C47" s="201">
        <v>325.991</v>
      </c>
      <c r="D47" s="202">
        <v>0</v>
      </c>
      <c r="E47" s="201">
        <v>0</v>
      </c>
      <c r="F47" s="202">
        <f>SUM(B47:E47)</f>
        <v>565.9</v>
      </c>
      <c r="G47" s="204">
        <f>F47/$F$9</f>
        <v>0.011618853718262117</v>
      </c>
      <c r="H47" s="203">
        <v>313.389</v>
      </c>
      <c r="I47" s="201">
        <v>346.64000000000004</v>
      </c>
      <c r="J47" s="202"/>
      <c r="K47" s="201"/>
      <c r="L47" s="202">
        <f>SUM(H47:K47)</f>
        <v>660.029</v>
      </c>
      <c r="M47" s="362">
        <f>IF(ISERROR(F47/L47-1),"         /0",(F47/L47-1))</f>
        <v>-0.14261343062198784</v>
      </c>
      <c r="N47" s="367">
        <v>2629.656</v>
      </c>
      <c r="O47" s="201">
        <v>4124.616</v>
      </c>
      <c r="P47" s="202"/>
      <c r="Q47" s="201"/>
      <c r="R47" s="202">
        <f>SUM(N47:Q47)</f>
        <v>6754.272</v>
      </c>
      <c r="S47" s="382">
        <f>R47/$R$9</f>
        <v>0.011602846637081514</v>
      </c>
      <c r="T47" s="203">
        <v>2539.08</v>
      </c>
      <c r="U47" s="201">
        <v>4132.533</v>
      </c>
      <c r="V47" s="202"/>
      <c r="W47" s="201"/>
      <c r="X47" s="185">
        <f>SUM(T47:W47)</f>
        <v>6671.613</v>
      </c>
      <c r="Y47" s="200">
        <f>IF(ISERROR(R47/X47-1),"         /0",IF(R47/X47&gt;5,"  *  ",(R47/X47-1)))</f>
        <v>0.012389657493622641</v>
      </c>
    </row>
    <row r="48" spans="1:25" ht="19.5" customHeight="1">
      <c r="A48" s="206" t="s">
        <v>303</v>
      </c>
      <c r="B48" s="203">
        <v>126.85300000000001</v>
      </c>
      <c r="C48" s="201">
        <v>251.751</v>
      </c>
      <c r="D48" s="202">
        <v>0</v>
      </c>
      <c r="E48" s="201">
        <v>0</v>
      </c>
      <c r="F48" s="202">
        <f>SUM(B48:E48)</f>
        <v>378.60400000000004</v>
      </c>
      <c r="G48" s="204">
        <f>F48/$F$9</f>
        <v>0.00777336012219281</v>
      </c>
      <c r="H48" s="203">
        <v>91.366</v>
      </c>
      <c r="I48" s="201">
        <v>219.957</v>
      </c>
      <c r="J48" s="202"/>
      <c r="K48" s="201"/>
      <c r="L48" s="202">
        <f>SUM(H48:K48)</f>
        <v>311.323</v>
      </c>
      <c r="M48" s="362">
        <f>IF(ISERROR(F48/L48-1),"         /0",(F48/L48-1))</f>
        <v>0.21611316863835972</v>
      </c>
      <c r="N48" s="367">
        <v>1592.5279999999998</v>
      </c>
      <c r="O48" s="201">
        <v>3451.822</v>
      </c>
      <c r="P48" s="202"/>
      <c r="Q48" s="201"/>
      <c r="R48" s="202">
        <f>SUM(N48:Q48)</f>
        <v>5044.35</v>
      </c>
      <c r="S48" s="382">
        <f>R48/$R$9</f>
        <v>0.008665451944156547</v>
      </c>
      <c r="T48" s="203">
        <v>1809.8270000000002</v>
      </c>
      <c r="U48" s="201">
        <v>3253.5570000000002</v>
      </c>
      <c r="V48" s="202"/>
      <c r="W48" s="201"/>
      <c r="X48" s="185">
        <f>SUM(T48:W48)</f>
        <v>5063.384</v>
      </c>
      <c r="Y48" s="200">
        <f>IF(ISERROR(R48/X48-1),"         /0",IF(R48/X48&gt;5,"  *  ",(R48/X48-1)))</f>
        <v>-0.0037591460572612423</v>
      </c>
    </row>
    <row r="49" spans="1:25" ht="19.5" customHeight="1">
      <c r="A49" s="206" t="s">
        <v>301</v>
      </c>
      <c r="B49" s="203">
        <v>3.791</v>
      </c>
      <c r="C49" s="201">
        <v>235.567</v>
      </c>
      <c r="D49" s="202">
        <v>0</v>
      </c>
      <c r="E49" s="201">
        <v>0</v>
      </c>
      <c r="F49" s="202">
        <f>SUM(B49:E49)</f>
        <v>239.358</v>
      </c>
      <c r="G49" s="204">
        <f>F49/$F$9</f>
        <v>0.004914411712839342</v>
      </c>
      <c r="H49" s="203">
        <v>12.48</v>
      </c>
      <c r="I49" s="201">
        <v>249.90699999999998</v>
      </c>
      <c r="J49" s="202"/>
      <c r="K49" s="201"/>
      <c r="L49" s="202">
        <f>SUM(H49:K49)</f>
        <v>262.387</v>
      </c>
      <c r="M49" s="362">
        <f>IF(ISERROR(F49/L49-1),"         /0",(F49/L49-1))</f>
        <v>-0.08776730554486312</v>
      </c>
      <c r="N49" s="367">
        <v>96.232</v>
      </c>
      <c r="O49" s="201">
        <v>2575.6850000000004</v>
      </c>
      <c r="P49" s="202"/>
      <c r="Q49" s="201"/>
      <c r="R49" s="202">
        <f>SUM(N49:Q49)</f>
        <v>2671.9170000000004</v>
      </c>
      <c r="S49" s="382">
        <f>R49/$R$9</f>
        <v>0.00458996072086095</v>
      </c>
      <c r="T49" s="203">
        <v>65.74100000000001</v>
      </c>
      <c r="U49" s="201">
        <v>2687.7970000000005</v>
      </c>
      <c r="V49" s="202"/>
      <c r="W49" s="201"/>
      <c r="X49" s="185">
        <f>SUM(T49:W49)</f>
        <v>2753.5380000000005</v>
      </c>
      <c r="Y49" s="200">
        <f>IF(ISERROR(R49/X49-1),"         /0",IF(R49/X49&gt;5,"  *  ",(R49/X49-1)))</f>
        <v>-0.02964222756322954</v>
      </c>
    </row>
    <row r="50" spans="1:25" ht="19.5" customHeight="1">
      <c r="A50" s="206" t="s">
        <v>311</v>
      </c>
      <c r="B50" s="203">
        <v>38.162</v>
      </c>
      <c r="C50" s="201">
        <v>56.283</v>
      </c>
      <c r="D50" s="202">
        <v>0</v>
      </c>
      <c r="E50" s="201">
        <v>0</v>
      </c>
      <c r="F50" s="202">
        <f>SUM(B50:E50)</f>
        <v>94.445</v>
      </c>
      <c r="G50" s="204">
        <f>F50/$F$9</f>
        <v>0.0019391105132024484</v>
      </c>
      <c r="H50" s="203"/>
      <c r="I50" s="201"/>
      <c r="J50" s="202"/>
      <c r="K50" s="201"/>
      <c r="L50" s="202">
        <f>SUM(H50:K50)</f>
        <v>0</v>
      </c>
      <c r="M50" s="362" t="str">
        <f>IF(ISERROR(F50/L50-1),"         /0",(F50/L50-1))</f>
        <v>         /0</v>
      </c>
      <c r="N50" s="367">
        <v>179.236</v>
      </c>
      <c r="O50" s="201">
        <v>318.511</v>
      </c>
      <c r="P50" s="202"/>
      <c r="Q50" s="201"/>
      <c r="R50" s="202">
        <f>SUM(N50:Q50)</f>
        <v>497.747</v>
      </c>
      <c r="S50" s="382">
        <f>R50/$R$9</f>
        <v>0.0008550561933347387</v>
      </c>
      <c r="T50" s="203"/>
      <c r="U50" s="201"/>
      <c r="V50" s="202"/>
      <c r="W50" s="201"/>
      <c r="X50" s="185">
        <f>SUM(T50:W50)</f>
        <v>0</v>
      </c>
      <c r="Y50" s="200" t="str">
        <f>IF(ISERROR(R50/X50-1),"         /0",IF(R50/X50&gt;5,"  *  ",(R50/X50-1)))</f>
        <v>         /0</v>
      </c>
    </row>
    <row r="51" spans="1:25" ht="19.5" customHeight="1">
      <c r="A51" s="206" t="s">
        <v>290</v>
      </c>
      <c r="B51" s="203">
        <v>53.527</v>
      </c>
      <c r="C51" s="201">
        <v>0</v>
      </c>
      <c r="D51" s="202">
        <v>0</v>
      </c>
      <c r="E51" s="201">
        <v>0</v>
      </c>
      <c r="F51" s="202">
        <f>SUM(B51:E51)</f>
        <v>53.527</v>
      </c>
      <c r="G51" s="204">
        <f>F51/$F$9</f>
        <v>0.0010989969658551269</v>
      </c>
      <c r="H51" s="203">
        <v>93.19599999999997</v>
      </c>
      <c r="I51" s="201"/>
      <c r="J51" s="202"/>
      <c r="K51" s="201"/>
      <c r="L51" s="202">
        <f>SUM(H51:K51)</f>
        <v>93.19599999999997</v>
      </c>
      <c r="M51" s="362">
        <f>IF(ISERROR(F51/L51-1),"         /0",(F51/L51-1))</f>
        <v>-0.4256513155071031</v>
      </c>
      <c r="N51" s="367">
        <v>616.785</v>
      </c>
      <c r="O51" s="201"/>
      <c r="P51" s="202"/>
      <c r="Q51" s="201"/>
      <c r="R51" s="202">
        <f>SUM(N51:Q51)</f>
        <v>616.785</v>
      </c>
      <c r="S51" s="382">
        <f>R51/$R$9</f>
        <v>0.0010595459826095723</v>
      </c>
      <c r="T51" s="203">
        <v>578.8770000000001</v>
      </c>
      <c r="U51" s="201"/>
      <c r="V51" s="202"/>
      <c r="W51" s="201"/>
      <c r="X51" s="185">
        <f>SUM(T51:W51)</f>
        <v>578.8770000000001</v>
      </c>
      <c r="Y51" s="200">
        <f>IF(ISERROR(R51/X51-1),"         /0",IF(R51/X51&gt;5,"  *  ",(R51/X51-1)))</f>
        <v>0.06548541399986507</v>
      </c>
    </row>
    <row r="52" spans="1:25" ht="19.5" customHeight="1" thickBot="1">
      <c r="A52" s="206" t="s">
        <v>177</v>
      </c>
      <c r="B52" s="203">
        <v>10.265</v>
      </c>
      <c r="C52" s="201">
        <v>0</v>
      </c>
      <c r="D52" s="202">
        <v>0</v>
      </c>
      <c r="E52" s="201">
        <v>0</v>
      </c>
      <c r="F52" s="202">
        <f>SUM(B52:E52)</f>
        <v>10.265</v>
      </c>
      <c r="G52" s="204">
        <f>F52/$F$9</f>
        <v>0.0002107572599716569</v>
      </c>
      <c r="H52" s="203">
        <v>10.049000000000001</v>
      </c>
      <c r="I52" s="201"/>
      <c r="J52" s="202"/>
      <c r="K52" s="201">
        <v>0.1</v>
      </c>
      <c r="L52" s="202">
        <f>SUM(H52:K52)</f>
        <v>10.149000000000001</v>
      </c>
      <c r="M52" s="362">
        <f aca="true" t="shared" si="17" ref="M52:M74">IF(ISERROR(F52/L52-1),"         /0",(F52/L52-1))</f>
        <v>0.01142969750714351</v>
      </c>
      <c r="N52" s="367">
        <v>422.39500000000004</v>
      </c>
      <c r="O52" s="201">
        <v>4.755</v>
      </c>
      <c r="P52" s="202">
        <v>0.024</v>
      </c>
      <c r="Q52" s="201">
        <v>0.123</v>
      </c>
      <c r="R52" s="202">
        <f>SUM(N52:Q52)</f>
        <v>427.297</v>
      </c>
      <c r="S52" s="382">
        <f>R52/$R$9</f>
        <v>0.0007340334471997899</v>
      </c>
      <c r="T52" s="203">
        <v>262.27899999999994</v>
      </c>
      <c r="U52" s="201">
        <v>0</v>
      </c>
      <c r="V52" s="202">
        <v>1350.766</v>
      </c>
      <c r="W52" s="201">
        <v>283.05999999999995</v>
      </c>
      <c r="X52" s="185">
        <f>SUM(T52:W52)</f>
        <v>1896.105</v>
      </c>
      <c r="Y52" s="200">
        <f>IF(ISERROR(R52/X52-1),"         /0",IF(R52/X52&gt;5,"  *  ",(R52/X52-1)))</f>
        <v>-0.7746448640766203</v>
      </c>
    </row>
    <row r="53" spans="1:25" s="192" customFormat="1" ht="19.5" customHeight="1">
      <c r="A53" s="199" t="s">
        <v>58</v>
      </c>
      <c r="B53" s="196">
        <f>SUM(B54:B68)</f>
        <v>2819.6200000000003</v>
      </c>
      <c r="C53" s="195">
        <f>SUM(C54:C68)</f>
        <v>2294.4020000000005</v>
      </c>
      <c r="D53" s="194">
        <f>SUM(D54:D68)</f>
        <v>3.6859999999999995</v>
      </c>
      <c r="E53" s="195">
        <f>SUM(E54:E68)</f>
        <v>42.755</v>
      </c>
      <c r="F53" s="194">
        <f>SUM(B53:E53)</f>
        <v>5160.463000000001</v>
      </c>
      <c r="G53" s="197">
        <f>F53/$F$9</f>
        <v>0.10595275616805812</v>
      </c>
      <c r="H53" s="196">
        <f>SUM(H54:H68)</f>
        <v>1988.8449999999998</v>
      </c>
      <c r="I53" s="195">
        <f>SUM(I54:I68)</f>
        <v>1702.5679999999998</v>
      </c>
      <c r="J53" s="194">
        <f>SUM(J54:J68)</f>
        <v>3.186</v>
      </c>
      <c r="K53" s="195">
        <f>SUM(K54:K68)</f>
        <v>283.53299999999996</v>
      </c>
      <c r="L53" s="194">
        <f>SUM(H53:K53)</f>
        <v>3978.1319999999996</v>
      </c>
      <c r="M53" s="360">
        <f t="shared" si="17"/>
        <v>0.29720758386096824</v>
      </c>
      <c r="N53" s="365">
        <f>SUM(N54:N68)</f>
        <v>30264.486000000008</v>
      </c>
      <c r="O53" s="195">
        <f>SUM(O54:O68)</f>
        <v>23612.542</v>
      </c>
      <c r="P53" s="194">
        <f>SUM(P54:P68)</f>
        <v>313.945</v>
      </c>
      <c r="Q53" s="195">
        <f>SUM(Q54:Q68)</f>
        <v>1614.897</v>
      </c>
      <c r="R53" s="194">
        <f>SUM(N53:Q53)</f>
        <v>55805.87</v>
      </c>
      <c r="S53" s="380">
        <f>R53/$R$9</f>
        <v>0.09586628300709657</v>
      </c>
      <c r="T53" s="196">
        <f>SUM(T54:T68)</f>
        <v>27267.179000000004</v>
      </c>
      <c r="U53" s="195">
        <f>SUM(U54:U68)</f>
        <v>21542.755999999998</v>
      </c>
      <c r="V53" s="194">
        <f>SUM(V54:V68)</f>
        <v>947.0550000000002</v>
      </c>
      <c r="W53" s="195">
        <f>SUM(W54:W68)</f>
        <v>3351.119</v>
      </c>
      <c r="X53" s="194">
        <f>SUM(T53:W53)</f>
        <v>53108.109</v>
      </c>
      <c r="Y53" s="193">
        <f>IF(ISERROR(R53/X53-1),"         /0",IF(R53/X53&gt;5,"  *  ",(R53/X53-1)))</f>
        <v>0.05079753451586844</v>
      </c>
    </row>
    <row r="54" spans="1:25" s="176" customFormat="1" ht="19.5" customHeight="1">
      <c r="A54" s="191" t="s">
        <v>282</v>
      </c>
      <c r="B54" s="189">
        <v>505.498</v>
      </c>
      <c r="C54" s="186">
        <v>596.205</v>
      </c>
      <c r="D54" s="185">
        <v>0</v>
      </c>
      <c r="E54" s="186">
        <v>0</v>
      </c>
      <c r="F54" s="185">
        <f>SUM(B54:E54)</f>
        <v>1101.703</v>
      </c>
      <c r="G54" s="188">
        <f>F54/$F$9</f>
        <v>0.022619766739654584</v>
      </c>
      <c r="H54" s="189">
        <v>59.292</v>
      </c>
      <c r="I54" s="186">
        <v>70.381</v>
      </c>
      <c r="J54" s="185"/>
      <c r="K54" s="186"/>
      <c r="L54" s="185">
        <f>SUM(H54:K54)</f>
        <v>129.673</v>
      </c>
      <c r="M54" s="361">
        <f t="shared" si="17"/>
        <v>7.496009192353073</v>
      </c>
      <c r="N54" s="366">
        <v>4754.0830000000005</v>
      </c>
      <c r="O54" s="186">
        <v>5034.653</v>
      </c>
      <c r="P54" s="185"/>
      <c r="Q54" s="186"/>
      <c r="R54" s="185">
        <f>SUM(N54:Q54)</f>
        <v>9788.736</v>
      </c>
      <c r="S54" s="381">
        <f>R54/$R$9</f>
        <v>0.01681560982129218</v>
      </c>
      <c r="T54" s="189">
        <v>2407.37</v>
      </c>
      <c r="U54" s="186">
        <v>2218.9359999999992</v>
      </c>
      <c r="V54" s="185"/>
      <c r="W54" s="186"/>
      <c r="X54" s="185">
        <f>SUM(T54:W54)</f>
        <v>4626.305999999999</v>
      </c>
      <c r="Y54" s="184">
        <f>IF(ISERROR(R54/X54-1),"         /0",IF(R54/X54&gt;5,"  *  ",(R54/X54-1)))</f>
        <v>1.1158859790078743</v>
      </c>
    </row>
    <row r="55" spans="1:25" s="176" customFormat="1" ht="19.5" customHeight="1">
      <c r="A55" s="191" t="s">
        <v>286</v>
      </c>
      <c r="B55" s="189">
        <v>249.625</v>
      </c>
      <c r="C55" s="186">
        <v>456.59499999999997</v>
      </c>
      <c r="D55" s="185">
        <v>0</v>
      </c>
      <c r="E55" s="186">
        <v>0</v>
      </c>
      <c r="F55" s="185">
        <f>SUM(B55:E55)</f>
        <v>706.22</v>
      </c>
      <c r="G55" s="188">
        <f>F55/$F$9</f>
        <v>0.014499853106398786</v>
      </c>
      <c r="H55" s="189">
        <v>458.757</v>
      </c>
      <c r="I55" s="186">
        <v>542.212</v>
      </c>
      <c r="J55" s="185"/>
      <c r="K55" s="186"/>
      <c r="L55" s="185">
        <f>SUM(H55:K55)</f>
        <v>1000.969</v>
      </c>
      <c r="M55" s="361">
        <f t="shared" si="17"/>
        <v>-0.29446366470889707</v>
      </c>
      <c r="N55" s="366">
        <v>3786.4719999999998</v>
      </c>
      <c r="O55" s="186">
        <v>4966.088000000001</v>
      </c>
      <c r="P55" s="185"/>
      <c r="Q55" s="186"/>
      <c r="R55" s="185">
        <f>SUM(N55:Q55)</f>
        <v>8752.560000000001</v>
      </c>
      <c r="S55" s="381">
        <f>R55/$R$9</f>
        <v>0.015035611737557237</v>
      </c>
      <c r="T55" s="189">
        <v>5009.869000000001</v>
      </c>
      <c r="U55" s="186">
        <v>5324.8020000000015</v>
      </c>
      <c r="V55" s="185"/>
      <c r="W55" s="186"/>
      <c r="X55" s="185">
        <f>SUM(T55:W55)</f>
        <v>10334.671000000002</v>
      </c>
      <c r="Y55" s="184">
        <f>IF(ISERROR(R55/X55-1),"         /0",IF(R55/X55&gt;5,"  *  ",(R55/X55-1)))</f>
        <v>-0.15308769867952254</v>
      </c>
    </row>
    <row r="56" spans="1:25" s="176" customFormat="1" ht="19.5" customHeight="1">
      <c r="A56" s="191" t="s">
        <v>284</v>
      </c>
      <c r="B56" s="189">
        <v>262.527</v>
      </c>
      <c r="C56" s="186">
        <v>292.834</v>
      </c>
      <c r="D56" s="185">
        <v>0</v>
      </c>
      <c r="E56" s="186">
        <v>0</v>
      </c>
      <c r="F56" s="185">
        <f aca="true" t="shared" si="18" ref="F56:F65">SUM(B56:E56)</f>
        <v>555.361</v>
      </c>
      <c r="G56" s="188">
        <f aca="true" t="shared" si="19" ref="G56:G65">F56/$F$9</f>
        <v>0.011402470789587855</v>
      </c>
      <c r="H56" s="189">
        <v>185.844</v>
      </c>
      <c r="I56" s="186">
        <v>231.13</v>
      </c>
      <c r="J56" s="185"/>
      <c r="K56" s="186"/>
      <c r="L56" s="185">
        <f aca="true" t="shared" si="20" ref="L56:L65">SUM(H56:K56)</f>
        <v>416.974</v>
      </c>
      <c r="M56" s="361">
        <f t="shared" si="17"/>
        <v>0.3318840023598595</v>
      </c>
      <c r="N56" s="366">
        <v>2181.095</v>
      </c>
      <c r="O56" s="186">
        <v>1754.9670000000003</v>
      </c>
      <c r="P56" s="185"/>
      <c r="Q56" s="186"/>
      <c r="R56" s="185">
        <f>SUM(N56:Q56)</f>
        <v>3936.062</v>
      </c>
      <c r="S56" s="381">
        <f aca="true" t="shared" si="21" ref="S56:S65">R56/$R$9</f>
        <v>0.006761576042546752</v>
      </c>
      <c r="T56" s="189">
        <v>3359.625</v>
      </c>
      <c r="U56" s="186">
        <v>2792.7290000000007</v>
      </c>
      <c r="V56" s="185"/>
      <c r="W56" s="186"/>
      <c r="X56" s="185">
        <f aca="true" t="shared" si="22" ref="X56:X65">SUM(T56:W56)</f>
        <v>6152.354000000001</v>
      </c>
      <c r="Y56" s="184">
        <f aca="true" t="shared" si="23" ref="Y56:Y65">IF(ISERROR(R56/X56-1),"         /0",IF(R56/X56&gt;5,"  *  ",(R56/X56-1)))</f>
        <v>-0.3602347979326288</v>
      </c>
    </row>
    <row r="57" spans="1:25" s="176" customFormat="1" ht="19.5" customHeight="1">
      <c r="A57" s="191" t="s">
        <v>321</v>
      </c>
      <c r="B57" s="189">
        <v>312.362</v>
      </c>
      <c r="C57" s="186">
        <v>221.469</v>
      </c>
      <c r="D57" s="185">
        <v>0</v>
      </c>
      <c r="E57" s="186">
        <v>0</v>
      </c>
      <c r="F57" s="185">
        <f t="shared" si="18"/>
        <v>533.831</v>
      </c>
      <c r="G57" s="188">
        <f t="shared" si="19"/>
        <v>0.010960424632043796</v>
      </c>
      <c r="H57" s="189">
        <v>282.74699999999996</v>
      </c>
      <c r="I57" s="186">
        <v>269.294</v>
      </c>
      <c r="J57" s="185"/>
      <c r="K57" s="186"/>
      <c r="L57" s="185">
        <f t="shared" si="20"/>
        <v>552.0409999999999</v>
      </c>
      <c r="M57" s="361">
        <f t="shared" si="17"/>
        <v>-0.03298668033714869</v>
      </c>
      <c r="N57" s="366">
        <v>4738.185</v>
      </c>
      <c r="O57" s="186">
        <v>3542.046</v>
      </c>
      <c r="P57" s="185"/>
      <c r="Q57" s="186"/>
      <c r="R57" s="185">
        <f aca="true" t="shared" si="24" ref="R57:R65">SUM(N57:Q57)</f>
        <v>8280.231</v>
      </c>
      <c r="S57" s="381">
        <f t="shared" si="21"/>
        <v>0.014224219932600892</v>
      </c>
      <c r="T57" s="189">
        <v>4268.135</v>
      </c>
      <c r="U57" s="186">
        <v>3391.9489999999996</v>
      </c>
      <c r="V57" s="185"/>
      <c r="W57" s="186"/>
      <c r="X57" s="185">
        <f t="shared" si="22"/>
        <v>7660.084</v>
      </c>
      <c r="Y57" s="184">
        <f t="shared" si="23"/>
        <v>0.0809582505883748</v>
      </c>
    </row>
    <row r="58" spans="1:25" s="176" customFormat="1" ht="19.5" customHeight="1">
      <c r="A58" s="191" t="s">
        <v>164</v>
      </c>
      <c r="B58" s="189">
        <v>269.592</v>
      </c>
      <c r="C58" s="186">
        <v>130.118</v>
      </c>
      <c r="D58" s="185">
        <v>0</v>
      </c>
      <c r="E58" s="186">
        <v>0</v>
      </c>
      <c r="F58" s="185">
        <f t="shared" si="18"/>
        <v>399.71</v>
      </c>
      <c r="G58" s="188">
        <f t="shared" si="19"/>
        <v>0.008206700865394151</v>
      </c>
      <c r="H58" s="189">
        <v>185.89900000000003</v>
      </c>
      <c r="I58" s="186">
        <v>101.08199999999998</v>
      </c>
      <c r="J58" s="185">
        <v>0</v>
      </c>
      <c r="K58" s="186"/>
      <c r="L58" s="185">
        <f t="shared" si="20"/>
        <v>286.981</v>
      </c>
      <c r="M58" s="361">
        <f t="shared" si="17"/>
        <v>0.3928099769671163</v>
      </c>
      <c r="N58" s="366">
        <v>3205.3360000000002</v>
      </c>
      <c r="O58" s="186">
        <v>1740.054</v>
      </c>
      <c r="P58" s="185">
        <v>0</v>
      </c>
      <c r="Q58" s="186">
        <v>0</v>
      </c>
      <c r="R58" s="185">
        <f t="shared" si="24"/>
        <v>4945.39</v>
      </c>
      <c r="S58" s="381">
        <f t="shared" si="21"/>
        <v>0.008495453208066916</v>
      </c>
      <c r="T58" s="189">
        <v>3116.575999999999</v>
      </c>
      <c r="U58" s="186">
        <v>1937.8610000000006</v>
      </c>
      <c r="V58" s="185">
        <v>0</v>
      </c>
      <c r="W58" s="186">
        <v>0</v>
      </c>
      <c r="X58" s="185">
        <f t="shared" si="22"/>
        <v>5054.437</v>
      </c>
      <c r="Y58" s="184">
        <f t="shared" si="23"/>
        <v>-0.021574509683274234</v>
      </c>
    </row>
    <row r="59" spans="1:25" s="176" customFormat="1" ht="19.5" customHeight="1">
      <c r="A59" s="191" t="s">
        <v>323</v>
      </c>
      <c r="B59" s="189">
        <v>394.821</v>
      </c>
      <c r="C59" s="186">
        <v>0</v>
      </c>
      <c r="D59" s="185">
        <v>0</v>
      </c>
      <c r="E59" s="186">
        <v>0</v>
      </c>
      <c r="F59" s="185">
        <f t="shared" si="18"/>
        <v>394.821</v>
      </c>
      <c r="G59" s="188">
        <f t="shared" si="19"/>
        <v>0.008106321689164106</v>
      </c>
      <c r="H59" s="189"/>
      <c r="I59" s="186"/>
      <c r="J59" s="185"/>
      <c r="K59" s="186"/>
      <c r="L59" s="185">
        <f t="shared" si="20"/>
        <v>0</v>
      </c>
      <c r="M59" s="361" t="str">
        <f t="shared" si="17"/>
        <v>         /0</v>
      </c>
      <c r="N59" s="366">
        <v>1204.929</v>
      </c>
      <c r="O59" s="186"/>
      <c r="P59" s="185"/>
      <c r="Q59" s="186"/>
      <c r="R59" s="185">
        <f t="shared" si="24"/>
        <v>1204.929</v>
      </c>
      <c r="S59" s="381">
        <f t="shared" si="21"/>
        <v>0.0020698909365172136</v>
      </c>
      <c r="T59" s="189"/>
      <c r="U59" s="186"/>
      <c r="V59" s="185"/>
      <c r="W59" s="186"/>
      <c r="X59" s="185">
        <f t="shared" si="22"/>
        <v>0</v>
      </c>
      <c r="Y59" s="184" t="str">
        <f t="shared" si="23"/>
        <v>         /0</v>
      </c>
    </row>
    <row r="60" spans="1:25" s="176" customFormat="1" ht="19.5" customHeight="1">
      <c r="A60" s="191" t="s">
        <v>158</v>
      </c>
      <c r="B60" s="189">
        <v>263.483</v>
      </c>
      <c r="C60" s="186">
        <v>118.104</v>
      </c>
      <c r="D60" s="185">
        <v>0.03</v>
      </c>
      <c r="E60" s="186">
        <v>0</v>
      </c>
      <c r="F60" s="185">
        <f>SUM(B60:E60)</f>
        <v>381.61699999999996</v>
      </c>
      <c r="G60" s="188">
        <f>F60/$F$9</f>
        <v>0.007835221946283855</v>
      </c>
      <c r="H60" s="189">
        <v>155.567</v>
      </c>
      <c r="I60" s="186">
        <v>80.009</v>
      </c>
      <c r="J60" s="185">
        <v>0</v>
      </c>
      <c r="K60" s="186">
        <v>0</v>
      </c>
      <c r="L60" s="185">
        <f>SUM(H60:K60)</f>
        <v>235.57600000000002</v>
      </c>
      <c r="M60" s="361">
        <f>IF(ISERROR(F60/L60-1),"         /0",(F60/L60-1))</f>
        <v>0.6199315719767715</v>
      </c>
      <c r="N60" s="366">
        <v>3196.5570000000002</v>
      </c>
      <c r="O60" s="186">
        <v>2320.814</v>
      </c>
      <c r="P60" s="185">
        <v>13.262999999999998</v>
      </c>
      <c r="Q60" s="186">
        <v>0.049</v>
      </c>
      <c r="R60" s="185">
        <f>SUM(N60:Q60)</f>
        <v>5530.683</v>
      </c>
      <c r="S60" s="381">
        <f>R60/$R$9</f>
        <v>0.009500900562979088</v>
      </c>
      <c r="T60" s="189">
        <v>1936.4020000000003</v>
      </c>
      <c r="U60" s="186">
        <v>1132.1389999999994</v>
      </c>
      <c r="V60" s="185">
        <v>3.119</v>
      </c>
      <c r="W60" s="186">
        <v>0.589</v>
      </c>
      <c r="X60" s="185">
        <f>SUM(T60:W60)</f>
        <v>3072.249</v>
      </c>
      <c r="Y60" s="184">
        <f>IF(ISERROR(R60/X60-1),"         /0",IF(R60/X60&gt;5,"  *  ",(R60/X60-1)))</f>
        <v>0.8002066238771663</v>
      </c>
    </row>
    <row r="61" spans="1:25" s="176" customFormat="1" ht="19.5" customHeight="1">
      <c r="A61" s="191" t="s">
        <v>324</v>
      </c>
      <c r="B61" s="189">
        <v>191.311</v>
      </c>
      <c r="C61" s="186">
        <v>139.796</v>
      </c>
      <c r="D61" s="185">
        <v>0</v>
      </c>
      <c r="E61" s="186">
        <v>0</v>
      </c>
      <c r="F61" s="185">
        <f>SUM(B61:E61)</f>
        <v>331.10699999999997</v>
      </c>
      <c r="G61" s="188">
        <f>F61/$F$9</f>
        <v>0.006798168931070179</v>
      </c>
      <c r="H61" s="189">
        <v>386.174</v>
      </c>
      <c r="I61" s="186">
        <v>240.939</v>
      </c>
      <c r="J61" s="185"/>
      <c r="K61" s="186"/>
      <c r="L61" s="185">
        <f>SUM(H61:K61)</f>
        <v>627.1129999999999</v>
      </c>
      <c r="M61" s="361">
        <f>IF(ISERROR(F61/L61-1),"         /0",(F61/L61-1))</f>
        <v>-0.4720138156919088</v>
      </c>
      <c r="N61" s="366">
        <v>3617.202</v>
      </c>
      <c r="O61" s="186">
        <v>1638.925</v>
      </c>
      <c r="P61" s="185"/>
      <c r="Q61" s="186"/>
      <c r="R61" s="185">
        <f>SUM(N61:Q61)</f>
        <v>5256.127</v>
      </c>
      <c r="S61" s="381">
        <f>R61/$R$9</f>
        <v>0.009029253705806244</v>
      </c>
      <c r="T61" s="189">
        <v>4398.516</v>
      </c>
      <c r="U61" s="186">
        <v>2503.4629999999997</v>
      </c>
      <c r="V61" s="185"/>
      <c r="W61" s="186"/>
      <c r="X61" s="185">
        <f>SUM(T61:W61)</f>
        <v>6901.978999999999</v>
      </c>
      <c r="Y61" s="184">
        <f>IF(ISERROR(R61/X61-1),"         /0",IF(R61/X61&gt;5,"  *  ",(R61/X61-1)))</f>
        <v>-0.23846088201659255</v>
      </c>
    </row>
    <row r="62" spans="1:25" s="176" customFormat="1" ht="19.5" customHeight="1">
      <c r="A62" s="191" t="s">
        <v>295</v>
      </c>
      <c r="B62" s="189">
        <v>85.929</v>
      </c>
      <c r="C62" s="186">
        <v>75.19200000000001</v>
      </c>
      <c r="D62" s="185">
        <v>0</v>
      </c>
      <c r="E62" s="186">
        <v>0</v>
      </c>
      <c r="F62" s="185">
        <f>SUM(B62:E62)</f>
        <v>161.121</v>
      </c>
      <c r="G62" s="188">
        <f>F62/$F$9</f>
        <v>0.003308077981869784</v>
      </c>
      <c r="H62" s="189">
        <v>83.411</v>
      </c>
      <c r="I62" s="186">
        <v>59.956</v>
      </c>
      <c r="J62" s="185"/>
      <c r="K62" s="186"/>
      <c r="L62" s="185">
        <f>SUM(H62:K62)</f>
        <v>143.36700000000002</v>
      </c>
      <c r="M62" s="361">
        <f>IF(ISERROR(F62/L62-1),"         /0",(F62/L62-1))</f>
        <v>0.1238360292117433</v>
      </c>
      <c r="N62" s="366">
        <v>1028.2050000000002</v>
      </c>
      <c r="O62" s="186">
        <v>582.3380000000001</v>
      </c>
      <c r="P62" s="185">
        <v>1.249</v>
      </c>
      <c r="Q62" s="186">
        <v>1.363</v>
      </c>
      <c r="R62" s="185">
        <f>SUM(N62:Q62)</f>
        <v>1613.1550000000002</v>
      </c>
      <c r="S62" s="381">
        <f>R62/$R$9</f>
        <v>0.002771163208535462</v>
      </c>
      <c r="T62" s="189">
        <v>833.2940000000003</v>
      </c>
      <c r="U62" s="186">
        <v>555.0540000000001</v>
      </c>
      <c r="V62" s="185">
        <v>0.426</v>
      </c>
      <c r="W62" s="186">
        <v>0.6890000000000001</v>
      </c>
      <c r="X62" s="185">
        <f>SUM(T62:W62)</f>
        <v>1389.4630000000004</v>
      </c>
      <c r="Y62" s="184">
        <f>IF(ISERROR(R62/X62-1),"         /0",IF(R62/X62&gt;5,"  *  ",(R62/X62-1)))</f>
        <v>0.1609916924739987</v>
      </c>
    </row>
    <row r="63" spans="1:25" s="176" customFormat="1" ht="19.5" customHeight="1">
      <c r="A63" s="191" t="s">
        <v>326</v>
      </c>
      <c r="B63" s="189">
        <v>75.278</v>
      </c>
      <c r="C63" s="186">
        <v>59.448</v>
      </c>
      <c r="D63" s="185">
        <v>0</v>
      </c>
      <c r="E63" s="186">
        <v>0</v>
      </c>
      <c r="F63" s="185">
        <f>SUM(B63:E63)</f>
        <v>134.726</v>
      </c>
      <c r="G63" s="188">
        <f>F63/$F$9</f>
        <v>0.002766145407398095</v>
      </c>
      <c r="H63" s="189"/>
      <c r="I63" s="186"/>
      <c r="J63" s="185"/>
      <c r="K63" s="186"/>
      <c r="L63" s="185">
        <f>SUM(H63:K63)</f>
        <v>0</v>
      </c>
      <c r="M63" s="361" t="str">
        <f>IF(ISERROR(F63/L63-1),"         /0",(F63/L63-1))</f>
        <v>         /0</v>
      </c>
      <c r="N63" s="366">
        <v>385.338</v>
      </c>
      <c r="O63" s="186">
        <v>317.97999999999996</v>
      </c>
      <c r="P63" s="185">
        <v>245.699</v>
      </c>
      <c r="Q63" s="186">
        <v>265.086</v>
      </c>
      <c r="R63" s="185">
        <f>SUM(N63:Q63)</f>
        <v>1214.103</v>
      </c>
      <c r="S63" s="381">
        <f>R63/$R$9</f>
        <v>0.0020856505202367596</v>
      </c>
      <c r="T63" s="189"/>
      <c r="U63" s="186"/>
      <c r="V63" s="185"/>
      <c r="W63" s="186"/>
      <c r="X63" s="185">
        <f>SUM(T63:W63)</f>
        <v>0</v>
      </c>
      <c r="Y63" s="184" t="str">
        <f>IF(ISERROR(R63/X63-1),"         /0",IF(R63/X63&gt;5,"  *  ",(R63/X63-1)))</f>
        <v>         /0</v>
      </c>
    </row>
    <row r="64" spans="1:25" s="176" customFormat="1" ht="19.5" customHeight="1">
      <c r="A64" s="191" t="s">
        <v>288</v>
      </c>
      <c r="B64" s="189">
        <v>0</v>
      </c>
      <c r="C64" s="186">
        <v>125.542</v>
      </c>
      <c r="D64" s="185">
        <v>0</v>
      </c>
      <c r="E64" s="186">
        <v>0</v>
      </c>
      <c r="F64" s="185">
        <f t="shared" si="18"/>
        <v>125.542</v>
      </c>
      <c r="G64" s="188">
        <f t="shared" si="19"/>
        <v>0.0025775828476728444</v>
      </c>
      <c r="H64" s="189"/>
      <c r="I64" s="186"/>
      <c r="J64" s="185"/>
      <c r="K64" s="186"/>
      <c r="L64" s="185">
        <f t="shared" si="20"/>
        <v>0</v>
      </c>
      <c r="M64" s="361" t="str">
        <f t="shared" si="17"/>
        <v>         /0</v>
      </c>
      <c r="N64" s="366">
        <v>41.704</v>
      </c>
      <c r="O64" s="186">
        <v>549.045</v>
      </c>
      <c r="P64" s="185"/>
      <c r="Q64" s="186"/>
      <c r="R64" s="185">
        <f t="shared" si="24"/>
        <v>590.7489999999999</v>
      </c>
      <c r="S64" s="381">
        <f t="shared" si="21"/>
        <v>0.0010148199610571303</v>
      </c>
      <c r="T64" s="189">
        <v>193.211</v>
      </c>
      <c r="U64" s="186">
        <v>789.2629999999999</v>
      </c>
      <c r="V64" s="185"/>
      <c r="W64" s="186"/>
      <c r="X64" s="185">
        <f t="shared" si="22"/>
        <v>982.4739999999999</v>
      </c>
      <c r="Y64" s="184">
        <f t="shared" si="23"/>
        <v>-0.39871284125585005</v>
      </c>
    </row>
    <row r="65" spans="1:25" s="176" customFormat="1" ht="19.5" customHeight="1">
      <c r="A65" s="191" t="s">
        <v>297</v>
      </c>
      <c r="B65" s="189">
        <v>68.631</v>
      </c>
      <c r="C65" s="186">
        <v>25.416</v>
      </c>
      <c r="D65" s="185">
        <v>0</v>
      </c>
      <c r="E65" s="186">
        <v>0</v>
      </c>
      <c r="F65" s="185">
        <f t="shared" si="18"/>
        <v>94.047</v>
      </c>
      <c r="G65" s="188">
        <f t="shared" si="19"/>
        <v>0.0019309389214373516</v>
      </c>
      <c r="H65" s="189">
        <v>67.175</v>
      </c>
      <c r="I65" s="186">
        <v>51.885999999999996</v>
      </c>
      <c r="J65" s="185">
        <v>1.16</v>
      </c>
      <c r="K65" s="186">
        <v>1.31</v>
      </c>
      <c r="L65" s="185">
        <f t="shared" si="20"/>
        <v>121.53099999999999</v>
      </c>
      <c r="M65" s="361">
        <f t="shared" si="17"/>
        <v>-0.22614806098855433</v>
      </c>
      <c r="N65" s="366">
        <v>696.8460000000001</v>
      </c>
      <c r="O65" s="186">
        <v>604.7550000000001</v>
      </c>
      <c r="P65" s="185">
        <v>2.683</v>
      </c>
      <c r="Q65" s="186">
        <v>4.268</v>
      </c>
      <c r="R65" s="185">
        <f t="shared" si="24"/>
        <v>1308.5520000000001</v>
      </c>
      <c r="S65" s="381">
        <f t="shared" si="21"/>
        <v>0.0022479000212970827</v>
      </c>
      <c r="T65" s="189">
        <v>649.681</v>
      </c>
      <c r="U65" s="186">
        <v>412.8189999999999</v>
      </c>
      <c r="V65" s="185">
        <v>14.393</v>
      </c>
      <c r="W65" s="186">
        <v>14.574000000000002</v>
      </c>
      <c r="X65" s="185">
        <f t="shared" si="22"/>
        <v>1091.467</v>
      </c>
      <c r="Y65" s="184">
        <f t="shared" si="23"/>
        <v>0.19889286620667423</v>
      </c>
    </row>
    <row r="66" spans="1:25" s="176" customFormat="1" ht="19.5" customHeight="1">
      <c r="A66" s="191" t="s">
        <v>302</v>
      </c>
      <c r="B66" s="189">
        <v>70.809</v>
      </c>
      <c r="C66" s="186">
        <v>15.07</v>
      </c>
      <c r="D66" s="185">
        <v>0</v>
      </c>
      <c r="E66" s="186">
        <v>0</v>
      </c>
      <c r="F66" s="185">
        <f>SUM(B66:E66)</f>
        <v>85.87899999999999</v>
      </c>
      <c r="G66" s="188">
        <f>F66/$F$9</f>
        <v>0.0017632365055144587</v>
      </c>
      <c r="H66" s="189">
        <v>94.89699999999999</v>
      </c>
      <c r="I66" s="186">
        <v>41.958999999999996</v>
      </c>
      <c r="J66" s="185"/>
      <c r="K66" s="186"/>
      <c r="L66" s="185">
        <f>SUM(H66:K66)</f>
        <v>136.856</v>
      </c>
      <c r="M66" s="361">
        <f t="shared" si="17"/>
        <v>-0.3724864090723097</v>
      </c>
      <c r="N66" s="366">
        <v>741.2199999999999</v>
      </c>
      <c r="O66" s="186">
        <v>243.243</v>
      </c>
      <c r="P66" s="185"/>
      <c r="Q66" s="186"/>
      <c r="R66" s="185">
        <f>SUM(N66:Q66)</f>
        <v>984.463</v>
      </c>
      <c r="S66" s="381">
        <f>R66/$R$9</f>
        <v>0.001691162749868702</v>
      </c>
      <c r="T66" s="189">
        <v>768.593</v>
      </c>
      <c r="U66" s="186">
        <v>243.77399999999997</v>
      </c>
      <c r="V66" s="185"/>
      <c r="W66" s="186"/>
      <c r="X66" s="185">
        <f>SUM(T66:W66)</f>
        <v>1012.367</v>
      </c>
      <c r="Y66" s="184">
        <f>IF(ISERROR(R66/X66-1),"         /0",IF(R66/X66&gt;5,"  *  ",(R66/X66-1)))</f>
        <v>-0.027563126810731697</v>
      </c>
    </row>
    <row r="67" spans="1:25" s="176" customFormat="1" ht="19.5" customHeight="1">
      <c r="A67" s="191" t="s">
        <v>304</v>
      </c>
      <c r="B67" s="189">
        <v>44.292</v>
      </c>
      <c r="C67" s="186">
        <v>14.867</v>
      </c>
      <c r="D67" s="185">
        <v>0</v>
      </c>
      <c r="E67" s="186">
        <v>0</v>
      </c>
      <c r="F67" s="185">
        <f>SUM(B67:E67)</f>
        <v>59.159000000000006</v>
      </c>
      <c r="G67" s="188">
        <f>F67/$F$9</f>
        <v>0.0012146311488225282</v>
      </c>
      <c r="H67" s="189">
        <v>28.187</v>
      </c>
      <c r="I67" s="186">
        <v>13.72</v>
      </c>
      <c r="J67" s="185"/>
      <c r="K67" s="186"/>
      <c r="L67" s="185">
        <f>SUM(H67:K67)</f>
        <v>41.907000000000004</v>
      </c>
      <c r="M67" s="361">
        <f t="shared" si="17"/>
        <v>0.41167346743980726</v>
      </c>
      <c r="N67" s="366">
        <v>389.6830000000001</v>
      </c>
      <c r="O67" s="186">
        <v>220.504</v>
      </c>
      <c r="P67" s="185"/>
      <c r="Q67" s="186"/>
      <c r="R67" s="185">
        <f>SUM(N67:Q67)</f>
        <v>610.1870000000001</v>
      </c>
      <c r="S67" s="381">
        <f>R67/$R$9</f>
        <v>0.0010482115883015755</v>
      </c>
      <c r="T67" s="189">
        <v>294.60900000000004</v>
      </c>
      <c r="U67" s="186">
        <v>124.207</v>
      </c>
      <c r="V67" s="185">
        <v>0</v>
      </c>
      <c r="W67" s="186">
        <v>0</v>
      </c>
      <c r="X67" s="185">
        <f>SUM(T67:W67)</f>
        <v>418.81600000000003</v>
      </c>
      <c r="Y67" s="184">
        <f>IF(ISERROR(R67/X67-1),"         /0",IF(R67/X67&gt;5,"  *  ",(R67/X67-1)))</f>
        <v>0.45693335498166276</v>
      </c>
    </row>
    <row r="68" spans="1:25" s="176" customFormat="1" ht="19.5" customHeight="1" thickBot="1">
      <c r="A68" s="191" t="s">
        <v>177</v>
      </c>
      <c r="B68" s="189">
        <v>25.462</v>
      </c>
      <c r="C68" s="186">
        <v>23.746</v>
      </c>
      <c r="D68" s="185">
        <v>3.6559999999999997</v>
      </c>
      <c r="E68" s="186">
        <v>42.755</v>
      </c>
      <c r="F68" s="185">
        <f>SUM(B68:E68)</f>
        <v>95.619</v>
      </c>
      <c r="G68" s="188">
        <f>F68/$F$9</f>
        <v>0.0019632146557457242</v>
      </c>
      <c r="H68" s="189">
        <v>0.895</v>
      </c>
      <c r="I68" s="186">
        <v>0</v>
      </c>
      <c r="J68" s="185">
        <v>2.0260000000000002</v>
      </c>
      <c r="K68" s="186">
        <v>282.22299999999996</v>
      </c>
      <c r="L68" s="185">
        <f>SUM(H68:K68)</f>
        <v>285.14399999999995</v>
      </c>
      <c r="M68" s="361">
        <f t="shared" si="17"/>
        <v>-0.6646641696826866</v>
      </c>
      <c r="N68" s="366">
        <v>297.631</v>
      </c>
      <c r="O68" s="186">
        <v>97.13</v>
      </c>
      <c r="P68" s="185">
        <v>51.051</v>
      </c>
      <c r="Q68" s="186">
        <v>1344.1309999999999</v>
      </c>
      <c r="R68" s="185">
        <f>SUM(N68:Q68)</f>
        <v>1789.9429999999998</v>
      </c>
      <c r="S68" s="381">
        <f>R68/$R$9</f>
        <v>0.0030748590104333366</v>
      </c>
      <c r="T68" s="189">
        <v>31.298000000000005</v>
      </c>
      <c r="U68" s="186">
        <v>115.76000000000002</v>
      </c>
      <c r="V68" s="185">
        <v>929.1170000000002</v>
      </c>
      <c r="W68" s="186">
        <v>3335.2670000000003</v>
      </c>
      <c r="X68" s="185">
        <f>SUM(T68:W68)</f>
        <v>4411.442000000001</v>
      </c>
      <c r="Y68" s="184">
        <f>IF(ISERROR(R68/X68-1),"         /0",IF(R68/X68&gt;5,"  *  ",(R68/X68-1)))</f>
        <v>-0.5942499073998935</v>
      </c>
    </row>
    <row r="69" spans="1:25" s="192" customFormat="1" ht="19.5" customHeight="1">
      <c r="A69" s="199" t="s">
        <v>57</v>
      </c>
      <c r="B69" s="196">
        <f>SUM(B70:B73)</f>
        <v>324.936</v>
      </c>
      <c r="C69" s="195">
        <f>SUM(C70:C73)</f>
        <v>233.979</v>
      </c>
      <c r="D69" s="194">
        <f>SUM(D70:D73)</f>
        <v>0</v>
      </c>
      <c r="E69" s="195">
        <f>SUM(E70:E73)</f>
        <v>0.064</v>
      </c>
      <c r="F69" s="194">
        <f>SUM(B69:E69)</f>
        <v>558.9789999999999</v>
      </c>
      <c r="G69" s="197">
        <f>F69/$F$9</f>
        <v>0.011476754254427353</v>
      </c>
      <c r="H69" s="196">
        <f>SUM(H70:H73)</f>
        <v>766.297</v>
      </c>
      <c r="I69" s="195">
        <f>SUM(I70:I73)</f>
        <v>263.547</v>
      </c>
      <c r="J69" s="194">
        <f>SUM(J70:J73)</f>
        <v>0</v>
      </c>
      <c r="K69" s="195">
        <f>SUM(K70:K73)</f>
        <v>18.169</v>
      </c>
      <c r="L69" s="194">
        <f>SUM(H69:K69)</f>
        <v>1048.0130000000001</v>
      </c>
      <c r="M69" s="360">
        <f t="shared" si="17"/>
        <v>-0.4666297078375937</v>
      </c>
      <c r="N69" s="365">
        <f>SUM(N70:N73)</f>
        <v>4575.37</v>
      </c>
      <c r="O69" s="195">
        <f>SUM(O70:O73)</f>
        <v>2152.009</v>
      </c>
      <c r="P69" s="194">
        <f>SUM(P70:P73)</f>
        <v>1.99</v>
      </c>
      <c r="Q69" s="195">
        <f>SUM(Q70:Q73)</f>
        <v>491.70700000000005</v>
      </c>
      <c r="R69" s="194">
        <f>SUM(N69:Q69)</f>
        <v>7221.076</v>
      </c>
      <c r="S69" s="380">
        <f>R69/$R$9</f>
        <v>0.012404747304033658</v>
      </c>
      <c r="T69" s="196">
        <f>SUM(T70:T73)</f>
        <v>6966.0470000000005</v>
      </c>
      <c r="U69" s="195">
        <f>SUM(U70:U73)</f>
        <v>2380.7759999999994</v>
      </c>
      <c r="V69" s="194">
        <f>SUM(V70:V73)</f>
        <v>0.43</v>
      </c>
      <c r="W69" s="195">
        <f>SUM(W70:W73)</f>
        <v>62.42100000000001</v>
      </c>
      <c r="X69" s="194">
        <f>SUM(T69:W69)</f>
        <v>9409.674</v>
      </c>
      <c r="Y69" s="193">
        <f>IF(ISERROR(R69/X69-1),"         /0",IF(R69/X69&gt;5,"  *  ",(R69/X69-1)))</f>
        <v>-0.23259020450655365</v>
      </c>
    </row>
    <row r="70" spans="1:25" ht="19.5" customHeight="1">
      <c r="A70" s="191" t="s">
        <v>325</v>
      </c>
      <c r="B70" s="189">
        <v>34.789</v>
      </c>
      <c r="C70" s="186">
        <v>155.327</v>
      </c>
      <c r="D70" s="185">
        <v>0</v>
      </c>
      <c r="E70" s="186">
        <v>0</v>
      </c>
      <c r="F70" s="185">
        <f>SUM(B70:E70)</f>
        <v>190.11599999999999</v>
      </c>
      <c r="G70" s="188">
        <f>F70/$F$9</f>
        <v>0.0039033928141034113</v>
      </c>
      <c r="H70" s="189"/>
      <c r="I70" s="186"/>
      <c r="J70" s="185"/>
      <c r="K70" s="186"/>
      <c r="L70" s="185">
        <f>SUM(H70:K70)</f>
        <v>0</v>
      </c>
      <c r="M70" s="361" t="str">
        <f t="shared" si="17"/>
        <v>         /0</v>
      </c>
      <c r="N70" s="366">
        <v>557.307</v>
      </c>
      <c r="O70" s="186">
        <v>690.34</v>
      </c>
      <c r="P70" s="185"/>
      <c r="Q70" s="186"/>
      <c r="R70" s="185">
        <f>SUM(N70:Q70)</f>
        <v>1247.647</v>
      </c>
      <c r="S70" s="381">
        <f>R70/$R$9</f>
        <v>0.0021432741823567128</v>
      </c>
      <c r="T70" s="189"/>
      <c r="U70" s="186"/>
      <c r="V70" s="185"/>
      <c r="W70" s="186"/>
      <c r="X70" s="185">
        <f>SUM(T70:W70)</f>
        <v>0</v>
      </c>
      <c r="Y70" s="184" t="str">
        <f>IF(ISERROR(R70/X70-1),"         /0",IF(R70/X70&gt;5,"  *  ",(R70/X70-1)))</f>
        <v>         /0</v>
      </c>
    </row>
    <row r="71" spans="1:25" ht="19.5" customHeight="1">
      <c r="A71" s="191" t="s">
        <v>282</v>
      </c>
      <c r="B71" s="189">
        <v>171.159</v>
      </c>
      <c r="C71" s="186">
        <v>16.596</v>
      </c>
      <c r="D71" s="185">
        <v>0</v>
      </c>
      <c r="E71" s="186">
        <v>0</v>
      </c>
      <c r="F71" s="185">
        <f>SUM(B71:E71)</f>
        <v>187.755</v>
      </c>
      <c r="G71" s="188">
        <f>F71/$F$9</f>
        <v>0.0038549176177280504</v>
      </c>
      <c r="H71" s="189">
        <v>220.317</v>
      </c>
      <c r="I71" s="186">
        <v>64.613</v>
      </c>
      <c r="J71" s="185"/>
      <c r="K71" s="186"/>
      <c r="L71" s="185">
        <f>SUM(H71:K71)</f>
        <v>284.93</v>
      </c>
      <c r="M71" s="361">
        <f>IF(ISERROR(F71/L71-1),"         /0",(F71/L71-1))</f>
        <v>-0.3410486786228196</v>
      </c>
      <c r="N71" s="366">
        <v>1109.4040000000002</v>
      </c>
      <c r="O71" s="186">
        <v>318.368</v>
      </c>
      <c r="P71" s="185"/>
      <c r="Q71" s="186"/>
      <c r="R71" s="185">
        <f>SUM(N71:Q71)</f>
        <v>1427.7720000000002</v>
      </c>
      <c r="S71" s="381">
        <f>R71/$R$9</f>
        <v>0.0024527024598238194</v>
      </c>
      <c r="T71" s="189">
        <v>2217.593</v>
      </c>
      <c r="U71" s="186">
        <v>591.757</v>
      </c>
      <c r="V71" s="185"/>
      <c r="W71" s="186"/>
      <c r="X71" s="185">
        <f>SUM(T71:W71)</f>
        <v>2809.35</v>
      </c>
      <c r="Y71" s="184">
        <f>IF(ISERROR(R71/X71-1),"         /0",IF(R71/X71&gt;5,"  *  ",(R71/X71-1)))</f>
        <v>-0.49177852528164867</v>
      </c>
    </row>
    <row r="72" spans="1:25" ht="19.5" customHeight="1">
      <c r="A72" s="191" t="s">
        <v>284</v>
      </c>
      <c r="B72" s="189">
        <v>51.882</v>
      </c>
      <c r="C72" s="186">
        <v>32.919000000000004</v>
      </c>
      <c r="D72" s="185">
        <v>0</v>
      </c>
      <c r="E72" s="186">
        <v>0</v>
      </c>
      <c r="F72" s="185">
        <f>SUM(B72:E72)</f>
        <v>84.801</v>
      </c>
      <c r="G72" s="188">
        <f>F72/$F$9</f>
        <v>0.001741103400180855</v>
      </c>
      <c r="H72" s="189">
        <v>359.37</v>
      </c>
      <c r="I72" s="186">
        <v>145.239</v>
      </c>
      <c r="J72" s="185"/>
      <c r="K72" s="186"/>
      <c r="L72" s="185">
        <f>SUM(H72:K72)</f>
        <v>504.60900000000004</v>
      </c>
      <c r="M72" s="361">
        <f t="shared" si="17"/>
        <v>-0.8319471115259538</v>
      </c>
      <c r="N72" s="366">
        <v>2010.699</v>
      </c>
      <c r="O72" s="186">
        <v>829.0269999999999</v>
      </c>
      <c r="P72" s="185"/>
      <c r="Q72" s="186"/>
      <c r="R72" s="185">
        <f>SUM(N72:Q72)</f>
        <v>2839.726</v>
      </c>
      <c r="S72" s="381">
        <f>R72/$R$9</f>
        <v>0.0048782319203806036</v>
      </c>
      <c r="T72" s="189">
        <v>3497.6000000000004</v>
      </c>
      <c r="U72" s="186">
        <v>1534.9919999999995</v>
      </c>
      <c r="V72" s="185"/>
      <c r="W72" s="186"/>
      <c r="X72" s="185">
        <f>SUM(T72:W72)</f>
        <v>5032.592</v>
      </c>
      <c r="Y72" s="184">
        <f>IF(ISERROR(R72/X72-1),"         /0",IF(R72/X72&gt;5,"  *  ",(R72/X72-1)))</f>
        <v>-0.4357329185437643</v>
      </c>
    </row>
    <row r="73" spans="1:25" ht="19.5" customHeight="1" thickBot="1">
      <c r="A73" s="191" t="s">
        <v>177</v>
      </c>
      <c r="B73" s="189">
        <v>67.106</v>
      </c>
      <c r="C73" s="186">
        <v>29.137</v>
      </c>
      <c r="D73" s="185">
        <v>0</v>
      </c>
      <c r="E73" s="186">
        <v>0.064</v>
      </c>
      <c r="F73" s="185">
        <f>SUM(B73:E73)</f>
        <v>96.30699999999999</v>
      </c>
      <c r="G73" s="188">
        <f>F73/$F$9</f>
        <v>0.001977340422415037</v>
      </c>
      <c r="H73" s="189">
        <v>186.61</v>
      </c>
      <c r="I73" s="186">
        <v>53.695</v>
      </c>
      <c r="J73" s="185">
        <v>0</v>
      </c>
      <c r="K73" s="186">
        <v>18.169</v>
      </c>
      <c r="L73" s="185">
        <f>SUM(H73:K73)</f>
        <v>258.474</v>
      </c>
      <c r="M73" s="361">
        <f t="shared" si="17"/>
        <v>-0.6274015955183114</v>
      </c>
      <c r="N73" s="366">
        <v>897.9599999999999</v>
      </c>
      <c r="O73" s="186">
        <v>314.274</v>
      </c>
      <c r="P73" s="185">
        <v>1.99</v>
      </c>
      <c r="Q73" s="186">
        <v>491.70700000000005</v>
      </c>
      <c r="R73" s="185">
        <f>SUM(N73:Q73)</f>
        <v>1705.931</v>
      </c>
      <c r="S73" s="381">
        <f>R73/$R$9</f>
        <v>0.0029305387414725235</v>
      </c>
      <c r="T73" s="189">
        <v>1250.854</v>
      </c>
      <c r="U73" s="186">
        <v>254.027</v>
      </c>
      <c r="V73" s="185">
        <v>0.43</v>
      </c>
      <c r="W73" s="186">
        <v>62.42100000000001</v>
      </c>
      <c r="X73" s="185">
        <f>SUM(T73:W73)</f>
        <v>1567.7320000000002</v>
      </c>
      <c r="Y73" s="184">
        <f>IF(ISERROR(R73/X73-1),"         /0",IF(R73/X73&gt;5,"  *  ",(R73/X73-1)))</f>
        <v>0.08815218417433579</v>
      </c>
    </row>
    <row r="74" spans="1:25" s="286" customFormat="1" ht="19.5" customHeight="1" thickBot="1">
      <c r="A74" s="292" t="s">
        <v>56</v>
      </c>
      <c r="B74" s="290">
        <v>127.65100000000001</v>
      </c>
      <c r="C74" s="289">
        <v>0</v>
      </c>
      <c r="D74" s="288">
        <v>0.5</v>
      </c>
      <c r="E74" s="289">
        <v>0</v>
      </c>
      <c r="F74" s="288">
        <f>SUM(B74:E74)</f>
        <v>128.151</v>
      </c>
      <c r="G74" s="291">
        <f>F74/$F$9</f>
        <v>0.002631149890173191</v>
      </c>
      <c r="H74" s="290">
        <v>123.56099999999999</v>
      </c>
      <c r="I74" s="289">
        <v>0</v>
      </c>
      <c r="J74" s="288">
        <v>0</v>
      </c>
      <c r="K74" s="289">
        <v>0</v>
      </c>
      <c r="L74" s="288">
        <f>SUM(H74:K74)</f>
        <v>123.56099999999999</v>
      </c>
      <c r="M74" s="363">
        <f t="shared" si="17"/>
        <v>0.03714764367397505</v>
      </c>
      <c r="N74" s="368">
        <v>1133.12</v>
      </c>
      <c r="O74" s="289">
        <v>113.43799999999999</v>
      </c>
      <c r="P74" s="288">
        <v>1.292</v>
      </c>
      <c r="Q74" s="289">
        <v>65.981</v>
      </c>
      <c r="R74" s="288">
        <f>SUM(N74:Q74)</f>
        <v>1313.831</v>
      </c>
      <c r="S74" s="383">
        <f>R74/$R$9</f>
        <v>0.0022569685674552996</v>
      </c>
      <c r="T74" s="290">
        <v>982.1429999999999</v>
      </c>
      <c r="U74" s="289">
        <v>64.19</v>
      </c>
      <c r="V74" s="288">
        <v>0.15</v>
      </c>
      <c r="W74" s="289">
        <v>0</v>
      </c>
      <c r="X74" s="288">
        <f>SUM(T74:W74)</f>
        <v>1046.483</v>
      </c>
      <c r="Y74" s="287">
        <f>IF(ISERROR(R74/X74-1),"         /0",IF(R74/X74&gt;5,"  *  ",(R74/X74-1)))</f>
        <v>0.2554728552685519</v>
      </c>
    </row>
    <row r="75" ht="15" thickTop="1">
      <c r="A75" s="105" t="s">
        <v>43</v>
      </c>
    </row>
    <row r="76" ht="409.5">
      <c r="A76" s="105" t="s">
        <v>55</v>
      </c>
    </row>
    <row r="77" ht="14.25">
      <c r="A77" s="112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5:Y65536 M75:M65536 Y3 M3">
    <cfRule type="cellIs" priority="4" dxfId="93" operator="lessThan" stopIfTrue="1">
      <formula>0</formula>
    </cfRule>
  </conditionalFormatting>
  <conditionalFormatting sqref="Y9:Y74 M9:M74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72"/>
  <sheetViews>
    <sheetView showGridLines="0" zoomScale="75" zoomScaleNormal="75" zoomScalePageLayoutView="0" workbookViewId="0" topLeftCell="E1">
      <selection activeCell="A1" sqref="A1"/>
    </sheetView>
  </sheetViews>
  <sheetFormatPr defaultColWidth="8.00390625" defaultRowHeight="15"/>
  <cols>
    <col min="1" max="1" width="25.28125" style="112" customWidth="1"/>
    <col min="2" max="2" width="39.421875" style="112" customWidth="1"/>
    <col min="3" max="3" width="12.28125" style="112" customWidth="1"/>
    <col min="4" max="4" width="12.28125" style="112" bestFit="1" customWidth="1"/>
    <col min="5" max="5" width="9.140625" style="112" bestFit="1" customWidth="1"/>
    <col min="6" max="6" width="11.28125" style="112" bestFit="1" customWidth="1"/>
    <col min="7" max="7" width="11.7109375" style="112" customWidth="1"/>
    <col min="8" max="8" width="10.28125" style="112" customWidth="1"/>
    <col min="9" max="10" width="12.7109375" style="112" bestFit="1" customWidth="1"/>
    <col min="11" max="11" width="9.7109375" style="112" bestFit="1" customWidth="1"/>
    <col min="12" max="12" width="10.7109375" style="112" bestFit="1" customWidth="1"/>
    <col min="13" max="13" width="12.7109375" style="112" bestFit="1" customWidth="1"/>
    <col min="14" max="14" width="9.28125" style="112" customWidth="1"/>
    <col min="15" max="16" width="13.00390625" style="112" bestFit="1" customWidth="1"/>
    <col min="17" max="18" width="10.7109375" style="112" bestFit="1" customWidth="1"/>
    <col min="19" max="19" width="13.00390625" style="112" bestFit="1" customWidth="1"/>
    <col min="20" max="20" width="10.7109375" style="112" customWidth="1"/>
    <col min="21" max="22" width="13.140625" style="112" bestFit="1" customWidth="1"/>
    <col min="23" max="23" width="10.28125" style="112" customWidth="1"/>
    <col min="24" max="24" width="10.8515625" style="112" bestFit="1" customWidth="1"/>
    <col min="25" max="25" width="13.00390625" style="112" bestFit="1" customWidth="1"/>
    <col min="26" max="26" width="9.8515625" style="112" bestFit="1" customWidth="1"/>
    <col min="27" max="16384" width="8.00390625" style="112" customWidth="1"/>
  </cols>
  <sheetData>
    <row r="1" spans="25:26" ht="21" thickBot="1">
      <c r="Y1" s="617" t="s">
        <v>28</v>
      </c>
      <c r="Z1" s="618"/>
    </row>
    <row r="2" ht="9.75" customHeight="1" thickBot="1"/>
    <row r="3" spans="1:26" ht="24" customHeight="1" thickTop="1">
      <c r="A3" s="531" t="s">
        <v>120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3"/>
    </row>
    <row r="4" spans="1:26" ht="21" customHeight="1" thickBot="1">
      <c r="A4" s="543" t="s">
        <v>45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5"/>
    </row>
    <row r="5" spans="1:26" s="158" customFormat="1" ht="19.5" customHeight="1" thickBot="1" thickTop="1">
      <c r="A5" s="608" t="s">
        <v>121</v>
      </c>
      <c r="B5" s="608" t="s">
        <v>122</v>
      </c>
      <c r="C5" s="520" t="s">
        <v>36</v>
      </c>
      <c r="D5" s="521"/>
      <c r="E5" s="521"/>
      <c r="F5" s="521"/>
      <c r="G5" s="521"/>
      <c r="H5" s="521"/>
      <c r="I5" s="521"/>
      <c r="J5" s="521"/>
      <c r="K5" s="522"/>
      <c r="L5" s="522"/>
      <c r="M5" s="522"/>
      <c r="N5" s="523"/>
      <c r="O5" s="524" t="s">
        <v>35</v>
      </c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3"/>
    </row>
    <row r="6" spans="1:26" s="157" customFormat="1" ht="26.25" customHeight="1" thickBot="1">
      <c r="A6" s="609"/>
      <c r="B6" s="609"/>
      <c r="C6" s="619" t="s">
        <v>154</v>
      </c>
      <c r="D6" s="615"/>
      <c r="E6" s="615"/>
      <c r="F6" s="615"/>
      <c r="G6" s="616"/>
      <c r="H6" s="517" t="s">
        <v>34</v>
      </c>
      <c r="I6" s="619" t="s">
        <v>155</v>
      </c>
      <c r="J6" s="615"/>
      <c r="K6" s="615"/>
      <c r="L6" s="615"/>
      <c r="M6" s="616"/>
      <c r="N6" s="517" t="s">
        <v>33</v>
      </c>
      <c r="O6" s="614" t="s">
        <v>156</v>
      </c>
      <c r="P6" s="615"/>
      <c r="Q6" s="615"/>
      <c r="R6" s="615"/>
      <c r="S6" s="616"/>
      <c r="T6" s="517" t="s">
        <v>34</v>
      </c>
      <c r="U6" s="614" t="s">
        <v>157</v>
      </c>
      <c r="V6" s="615"/>
      <c r="W6" s="615"/>
      <c r="X6" s="615"/>
      <c r="Y6" s="616"/>
      <c r="Z6" s="517" t="s">
        <v>33</v>
      </c>
    </row>
    <row r="7" spans="1:26" s="152" customFormat="1" ht="26.25" customHeight="1">
      <c r="A7" s="610"/>
      <c r="B7" s="610"/>
      <c r="C7" s="540" t="s">
        <v>22</v>
      </c>
      <c r="D7" s="541"/>
      <c r="E7" s="538" t="s">
        <v>21</v>
      </c>
      <c r="F7" s="539"/>
      <c r="G7" s="525" t="s">
        <v>17</v>
      </c>
      <c r="H7" s="518"/>
      <c r="I7" s="540" t="s">
        <v>22</v>
      </c>
      <c r="J7" s="541"/>
      <c r="K7" s="538" t="s">
        <v>21</v>
      </c>
      <c r="L7" s="539"/>
      <c r="M7" s="525" t="s">
        <v>17</v>
      </c>
      <c r="N7" s="518"/>
      <c r="O7" s="541" t="s">
        <v>22</v>
      </c>
      <c r="P7" s="541"/>
      <c r="Q7" s="546" t="s">
        <v>21</v>
      </c>
      <c r="R7" s="541"/>
      <c r="S7" s="525" t="s">
        <v>17</v>
      </c>
      <c r="T7" s="518"/>
      <c r="U7" s="547" t="s">
        <v>22</v>
      </c>
      <c r="V7" s="539"/>
      <c r="W7" s="538" t="s">
        <v>21</v>
      </c>
      <c r="X7" s="542"/>
      <c r="Y7" s="525" t="s">
        <v>17</v>
      </c>
      <c r="Z7" s="518"/>
    </row>
    <row r="8" spans="1:26" s="152" customFormat="1" ht="15.75" thickBot="1">
      <c r="A8" s="611"/>
      <c r="B8" s="611"/>
      <c r="C8" s="155" t="s">
        <v>19</v>
      </c>
      <c r="D8" s="153" t="s">
        <v>18</v>
      </c>
      <c r="E8" s="154" t="s">
        <v>19</v>
      </c>
      <c r="F8" s="153" t="s">
        <v>18</v>
      </c>
      <c r="G8" s="526"/>
      <c r="H8" s="519"/>
      <c r="I8" s="155" t="s">
        <v>19</v>
      </c>
      <c r="J8" s="153" t="s">
        <v>18</v>
      </c>
      <c r="K8" s="154" t="s">
        <v>19</v>
      </c>
      <c r="L8" s="153" t="s">
        <v>18</v>
      </c>
      <c r="M8" s="526"/>
      <c r="N8" s="519"/>
      <c r="O8" s="156" t="s">
        <v>19</v>
      </c>
      <c r="P8" s="153" t="s">
        <v>18</v>
      </c>
      <c r="Q8" s="154" t="s">
        <v>19</v>
      </c>
      <c r="R8" s="153" t="s">
        <v>18</v>
      </c>
      <c r="S8" s="526"/>
      <c r="T8" s="519"/>
      <c r="U8" s="155" t="s">
        <v>19</v>
      </c>
      <c r="V8" s="153" t="s">
        <v>18</v>
      </c>
      <c r="W8" s="154" t="s">
        <v>19</v>
      </c>
      <c r="X8" s="153" t="s">
        <v>18</v>
      </c>
      <c r="Y8" s="526"/>
      <c r="Z8" s="519"/>
    </row>
    <row r="9" spans="1:26" s="141" customFormat="1" ht="18" customHeight="1" thickBot="1" thickTop="1">
      <c r="A9" s="151" t="s">
        <v>24</v>
      </c>
      <c r="B9" s="328"/>
      <c r="C9" s="150">
        <f>SUM(C10:C69)</f>
        <v>1853078</v>
      </c>
      <c r="D9" s="144">
        <f>SUM(D10:D69)</f>
        <v>1853078</v>
      </c>
      <c r="E9" s="145">
        <f>SUM(E10:E69)</f>
        <v>90077</v>
      </c>
      <c r="F9" s="144">
        <f>SUM(F10:F69)</f>
        <v>90077</v>
      </c>
      <c r="G9" s="143">
        <f>SUM(C9:F9)</f>
        <v>3886310</v>
      </c>
      <c r="H9" s="147">
        <f aca="true" t="shared" si="0" ref="H9:H25">G9/$G$9</f>
        <v>1</v>
      </c>
      <c r="I9" s="146">
        <f>SUM(I10:I69)</f>
        <v>1663323</v>
      </c>
      <c r="J9" s="144">
        <f>SUM(J10:J69)</f>
        <v>1663323</v>
      </c>
      <c r="K9" s="145">
        <f>SUM(K10:K69)</f>
        <v>78671</v>
      </c>
      <c r="L9" s="144">
        <f>SUM(L10:L69)</f>
        <v>78671</v>
      </c>
      <c r="M9" s="143">
        <f aca="true" t="shared" si="1" ref="M9:M25">SUM(I9:L9)</f>
        <v>3483988</v>
      </c>
      <c r="N9" s="149">
        <f aca="true" t="shared" si="2" ref="N9:N25">IF(ISERROR(G9/M9-1),"         /0",(G9/M9-1))</f>
        <v>0.1154774356283661</v>
      </c>
      <c r="O9" s="148">
        <f>SUM(O10:O69)</f>
        <v>20105829</v>
      </c>
      <c r="P9" s="144">
        <f>SUM(P10:P69)</f>
        <v>20105829</v>
      </c>
      <c r="Q9" s="145">
        <f>SUM(Q10:Q69)</f>
        <v>897576</v>
      </c>
      <c r="R9" s="144">
        <f>SUM(R10:R69)</f>
        <v>897576</v>
      </c>
      <c r="S9" s="143">
        <f aca="true" t="shared" si="3" ref="S9:S25">SUM(O9:R9)</f>
        <v>42006810</v>
      </c>
      <c r="T9" s="147">
        <f aca="true" t="shared" si="4" ref="T9:T25">S9/$S$9</f>
        <v>1</v>
      </c>
      <c r="U9" s="146">
        <f>SUM(U10:U69)</f>
        <v>18923994</v>
      </c>
      <c r="V9" s="144">
        <f>SUM(V10:V69)</f>
        <v>18923994</v>
      </c>
      <c r="W9" s="145">
        <f>SUM(W10:W69)</f>
        <v>830442</v>
      </c>
      <c r="X9" s="144">
        <f>SUM(X10:X69)</f>
        <v>830442</v>
      </c>
      <c r="Y9" s="143">
        <f aca="true" t="shared" si="5" ref="Y9:Y25">SUM(U9:X9)</f>
        <v>39508872</v>
      </c>
      <c r="Z9" s="142">
        <f>IF(ISERROR(S9/Y9-1),"         /0",(S9/Y9-1))</f>
        <v>0.06322473595297784</v>
      </c>
    </row>
    <row r="10" spans="1:26" ht="21" customHeight="1" thickTop="1">
      <c r="A10" s="140" t="s">
        <v>178</v>
      </c>
      <c r="B10" s="329" t="s">
        <v>179</v>
      </c>
      <c r="C10" s="138">
        <v>736272</v>
      </c>
      <c r="D10" s="134">
        <v>617431</v>
      </c>
      <c r="E10" s="135">
        <v>19531</v>
      </c>
      <c r="F10" s="134">
        <v>20623</v>
      </c>
      <c r="G10" s="133">
        <f aca="true" t="shared" si="6" ref="G10:G69">SUM(C10:F10)</f>
        <v>1393857</v>
      </c>
      <c r="H10" s="137">
        <f t="shared" si="0"/>
        <v>0.35865821306071827</v>
      </c>
      <c r="I10" s="136">
        <v>636483</v>
      </c>
      <c r="J10" s="134">
        <v>542893</v>
      </c>
      <c r="K10" s="135">
        <v>18033</v>
      </c>
      <c r="L10" s="134">
        <v>17665</v>
      </c>
      <c r="M10" s="133">
        <f t="shared" si="1"/>
        <v>1215074</v>
      </c>
      <c r="N10" s="139">
        <f t="shared" si="2"/>
        <v>0.14713754059423545</v>
      </c>
      <c r="O10" s="138">
        <v>7413701</v>
      </c>
      <c r="P10" s="134">
        <v>7398518</v>
      </c>
      <c r="Q10" s="135">
        <v>212806</v>
      </c>
      <c r="R10" s="134">
        <v>215249</v>
      </c>
      <c r="S10" s="133">
        <f t="shared" si="3"/>
        <v>15240274</v>
      </c>
      <c r="T10" s="137">
        <f t="shared" si="4"/>
        <v>0.36280484045325034</v>
      </c>
      <c r="U10" s="136">
        <v>6828425</v>
      </c>
      <c r="V10" s="134">
        <v>6867200</v>
      </c>
      <c r="W10" s="135">
        <v>198075</v>
      </c>
      <c r="X10" s="134">
        <v>199567</v>
      </c>
      <c r="Y10" s="133">
        <f t="shared" si="5"/>
        <v>14093267</v>
      </c>
      <c r="Z10" s="132">
        <f>IF(ISERROR(S10/Y10-1),"         /0",IF(S10/Y10&gt;5,"  *  ",(S10/Y10-1)))</f>
        <v>0.08138687786160581</v>
      </c>
    </row>
    <row r="11" spans="1:26" ht="21" customHeight="1">
      <c r="A11" s="131" t="s">
        <v>180</v>
      </c>
      <c r="B11" s="330" t="s">
        <v>181</v>
      </c>
      <c r="C11" s="129">
        <v>213780</v>
      </c>
      <c r="D11" s="125">
        <v>229444</v>
      </c>
      <c r="E11" s="126">
        <v>2904</v>
      </c>
      <c r="F11" s="125">
        <v>2569</v>
      </c>
      <c r="G11" s="124">
        <f t="shared" si="6"/>
        <v>448697</v>
      </c>
      <c r="H11" s="128">
        <f t="shared" si="0"/>
        <v>0.1154557922553785</v>
      </c>
      <c r="I11" s="127">
        <v>222353</v>
      </c>
      <c r="J11" s="125">
        <v>230998</v>
      </c>
      <c r="K11" s="126">
        <v>3173</v>
      </c>
      <c r="L11" s="125">
        <v>3076</v>
      </c>
      <c r="M11" s="124">
        <f t="shared" si="1"/>
        <v>459600</v>
      </c>
      <c r="N11" s="130">
        <f t="shared" si="2"/>
        <v>-0.023722802436901613</v>
      </c>
      <c r="O11" s="129">
        <v>2473518</v>
      </c>
      <c r="P11" s="125">
        <v>2491661</v>
      </c>
      <c r="Q11" s="126">
        <v>19945</v>
      </c>
      <c r="R11" s="125">
        <v>21651</v>
      </c>
      <c r="S11" s="124">
        <f t="shared" si="3"/>
        <v>5006775</v>
      </c>
      <c r="T11" s="128">
        <f t="shared" si="4"/>
        <v>0.11918960282868421</v>
      </c>
      <c r="U11" s="127">
        <v>2514484</v>
      </c>
      <c r="V11" s="125">
        <v>2516547</v>
      </c>
      <c r="W11" s="126">
        <v>29418</v>
      </c>
      <c r="X11" s="125">
        <v>30189</v>
      </c>
      <c r="Y11" s="124">
        <f t="shared" si="5"/>
        <v>5090638</v>
      </c>
      <c r="Z11" s="123">
        <f>IF(ISERROR(S11/Y11-1),"         /0",IF(S11/Y11&gt;5,"  *  ",(S11/Y11-1)))</f>
        <v>-0.01647396652443167</v>
      </c>
    </row>
    <row r="12" spans="1:26" ht="21" customHeight="1">
      <c r="A12" s="131" t="s">
        <v>182</v>
      </c>
      <c r="B12" s="330" t="s">
        <v>183</v>
      </c>
      <c r="C12" s="129">
        <v>154621</v>
      </c>
      <c r="D12" s="125">
        <v>170017</v>
      </c>
      <c r="E12" s="126">
        <v>6041</v>
      </c>
      <c r="F12" s="125">
        <v>5829</v>
      </c>
      <c r="G12" s="124">
        <f t="shared" si="6"/>
        <v>336508</v>
      </c>
      <c r="H12" s="128">
        <f t="shared" si="0"/>
        <v>0.08658804881751585</v>
      </c>
      <c r="I12" s="127">
        <v>140862</v>
      </c>
      <c r="J12" s="125">
        <v>154680</v>
      </c>
      <c r="K12" s="126">
        <v>4407</v>
      </c>
      <c r="L12" s="125">
        <v>4735</v>
      </c>
      <c r="M12" s="124">
        <f t="shared" si="1"/>
        <v>304684</v>
      </c>
      <c r="N12" s="130">
        <f t="shared" si="2"/>
        <v>0.10444919982670564</v>
      </c>
      <c r="O12" s="129">
        <v>1838540</v>
      </c>
      <c r="P12" s="125">
        <v>1837564</v>
      </c>
      <c r="Q12" s="126">
        <v>39261</v>
      </c>
      <c r="R12" s="125">
        <v>39920</v>
      </c>
      <c r="S12" s="124">
        <f t="shared" si="3"/>
        <v>3755285</v>
      </c>
      <c r="T12" s="128">
        <f t="shared" si="4"/>
        <v>0.08939705252553098</v>
      </c>
      <c r="U12" s="127">
        <v>1713920</v>
      </c>
      <c r="V12" s="125">
        <v>1703349</v>
      </c>
      <c r="W12" s="126">
        <v>39247</v>
      </c>
      <c r="X12" s="125">
        <v>40843</v>
      </c>
      <c r="Y12" s="124">
        <f t="shared" si="5"/>
        <v>3497359</v>
      </c>
      <c r="Z12" s="123">
        <f>IF(ISERROR(S12/Y12-1),"         /0",IF(S12/Y12&gt;5,"  *  ",(S12/Y12-1)))</f>
        <v>0.07374879158816694</v>
      </c>
    </row>
    <row r="13" spans="1:26" ht="21" customHeight="1">
      <c r="A13" s="131" t="s">
        <v>184</v>
      </c>
      <c r="B13" s="330" t="s">
        <v>185</v>
      </c>
      <c r="C13" s="129">
        <v>123175</v>
      </c>
      <c r="D13" s="125">
        <v>137953</v>
      </c>
      <c r="E13" s="126">
        <v>88</v>
      </c>
      <c r="F13" s="125">
        <v>225</v>
      </c>
      <c r="G13" s="124">
        <f aca="true" t="shared" si="7" ref="G13:G19">SUM(C13:F13)</f>
        <v>261441</v>
      </c>
      <c r="H13" s="128">
        <f aca="true" t="shared" si="8" ref="H13:H19">G13/$G$9</f>
        <v>0.06727229685743032</v>
      </c>
      <c r="I13" s="127">
        <v>123333</v>
      </c>
      <c r="J13" s="125">
        <v>136404</v>
      </c>
      <c r="K13" s="126">
        <v>1617</v>
      </c>
      <c r="L13" s="125">
        <v>2174</v>
      </c>
      <c r="M13" s="124">
        <f aca="true" t="shared" si="9" ref="M13:M19">SUM(I13:L13)</f>
        <v>263528</v>
      </c>
      <c r="N13" s="130">
        <f aca="true" t="shared" si="10" ref="N13:N19">IF(ISERROR(G13/M13-1),"         /0",(G13/M13-1))</f>
        <v>-0.007919462068546768</v>
      </c>
      <c r="O13" s="129">
        <v>1440264</v>
      </c>
      <c r="P13" s="125">
        <v>1449277</v>
      </c>
      <c r="Q13" s="126">
        <v>4904</v>
      </c>
      <c r="R13" s="125">
        <v>4747</v>
      </c>
      <c r="S13" s="124">
        <f aca="true" t="shared" si="11" ref="S13:S19">SUM(O13:R13)</f>
        <v>2899192</v>
      </c>
      <c r="T13" s="128">
        <f aca="true" t="shared" si="12" ref="T13:T19">S13/$S$9</f>
        <v>0.06901719030795245</v>
      </c>
      <c r="U13" s="127">
        <v>1456827</v>
      </c>
      <c r="V13" s="125">
        <v>1456034</v>
      </c>
      <c r="W13" s="126">
        <v>10140</v>
      </c>
      <c r="X13" s="125">
        <v>10228</v>
      </c>
      <c r="Y13" s="124">
        <f aca="true" t="shared" si="13" ref="Y13:Y19">SUM(U13:X13)</f>
        <v>2933229</v>
      </c>
      <c r="Z13" s="123">
        <f aca="true" t="shared" si="14" ref="Z13:Z19">IF(ISERROR(S13/Y13-1),"         /0",IF(S13/Y13&gt;5,"  *  ",(S13/Y13-1)))</f>
        <v>-0.011603935458158965</v>
      </c>
    </row>
    <row r="14" spans="1:26" ht="21" customHeight="1">
      <c r="A14" s="131" t="s">
        <v>186</v>
      </c>
      <c r="B14" s="330" t="s">
        <v>187</v>
      </c>
      <c r="C14" s="129">
        <v>92120</v>
      </c>
      <c r="D14" s="125">
        <v>110302</v>
      </c>
      <c r="E14" s="126">
        <v>1094</v>
      </c>
      <c r="F14" s="125">
        <v>1215</v>
      </c>
      <c r="G14" s="124">
        <f t="shared" si="7"/>
        <v>204731</v>
      </c>
      <c r="H14" s="128">
        <f t="shared" si="8"/>
        <v>0.05268004868371283</v>
      </c>
      <c r="I14" s="127">
        <v>79597</v>
      </c>
      <c r="J14" s="125">
        <v>90873</v>
      </c>
      <c r="K14" s="126">
        <v>888</v>
      </c>
      <c r="L14" s="125">
        <v>1396</v>
      </c>
      <c r="M14" s="124">
        <f t="shared" si="9"/>
        <v>172754</v>
      </c>
      <c r="N14" s="130">
        <f t="shared" si="10"/>
        <v>0.18510135800039373</v>
      </c>
      <c r="O14" s="129">
        <v>1047758</v>
      </c>
      <c r="P14" s="125">
        <v>1054290</v>
      </c>
      <c r="Q14" s="126">
        <v>13162</v>
      </c>
      <c r="R14" s="125">
        <v>13966</v>
      </c>
      <c r="S14" s="124">
        <f t="shared" si="11"/>
        <v>2129176</v>
      </c>
      <c r="T14" s="128">
        <f t="shared" si="12"/>
        <v>0.05068644822113367</v>
      </c>
      <c r="U14" s="127">
        <v>950454</v>
      </c>
      <c r="V14" s="125">
        <v>947166</v>
      </c>
      <c r="W14" s="126">
        <v>20178</v>
      </c>
      <c r="X14" s="125">
        <v>21033</v>
      </c>
      <c r="Y14" s="124">
        <f t="shared" si="13"/>
        <v>1938831</v>
      </c>
      <c r="Z14" s="123">
        <f t="shared" si="14"/>
        <v>0.09817513749264384</v>
      </c>
    </row>
    <row r="15" spans="1:26" ht="21" customHeight="1">
      <c r="A15" s="131" t="s">
        <v>188</v>
      </c>
      <c r="B15" s="330" t="s">
        <v>189</v>
      </c>
      <c r="C15" s="129">
        <v>66169</v>
      </c>
      <c r="D15" s="125">
        <v>75502</v>
      </c>
      <c r="E15" s="126">
        <v>1224</v>
      </c>
      <c r="F15" s="125">
        <v>1314</v>
      </c>
      <c r="G15" s="124">
        <f t="shared" si="7"/>
        <v>144209</v>
      </c>
      <c r="H15" s="128">
        <f t="shared" si="8"/>
        <v>0.037106921475641416</v>
      </c>
      <c r="I15" s="127">
        <v>57872</v>
      </c>
      <c r="J15" s="125">
        <v>63231</v>
      </c>
      <c r="K15" s="126">
        <v>1816</v>
      </c>
      <c r="L15" s="125">
        <v>1767</v>
      </c>
      <c r="M15" s="124">
        <f t="shared" si="9"/>
        <v>124686</v>
      </c>
      <c r="N15" s="130">
        <f t="shared" si="10"/>
        <v>0.15657732223345033</v>
      </c>
      <c r="O15" s="129">
        <v>782252</v>
      </c>
      <c r="P15" s="125">
        <v>790010</v>
      </c>
      <c r="Q15" s="126">
        <v>19234</v>
      </c>
      <c r="R15" s="125">
        <v>19058</v>
      </c>
      <c r="S15" s="124">
        <f t="shared" si="11"/>
        <v>1610554</v>
      </c>
      <c r="T15" s="128">
        <f t="shared" si="12"/>
        <v>0.03834030720257025</v>
      </c>
      <c r="U15" s="127">
        <v>701549</v>
      </c>
      <c r="V15" s="125">
        <v>704674</v>
      </c>
      <c r="W15" s="126">
        <v>19847</v>
      </c>
      <c r="X15" s="125">
        <v>20370</v>
      </c>
      <c r="Y15" s="124">
        <f t="shared" si="13"/>
        <v>1446440</v>
      </c>
      <c r="Z15" s="123">
        <f t="shared" si="14"/>
        <v>0.113460634385111</v>
      </c>
    </row>
    <row r="16" spans="1:26" ht="21" customHeight="1">
      <c r="A16" s="131" t="s">
        <v>190</v>
      </c>
      <c r="B16" s="330" t="s">
        <v>191</v>
      </c>
      <c r="C16" s="129">
        <v>49606</v>
      </c>
      <c r="D16" s="125">
        <v>55578</v>
      </c>
      <c r="E16" s="126">
        <v>17085</v>
      </c>
      <c r="F16" s="125">
        <v>15920</v>
      </c>
      <c r="G16" s="124">
        <f>SUM(C16:F16)</f>
        <v>138189</v>
      </c>
      <c r="H16" s="128">
        <f>G16/$G$9</f>
        <v>0.03555789424930075</v>
      </c>
      <c r="I16" s="127">
        <v>49557</v>
      </c>
      <c r="J16" s="125">
        <v>55257</v>
      </c>
      <c r="K16" s="126">
        <v>12374</v>
      </c>
      <c r="L16" s="125">
        <v>11937</v>
      </c>
      <c r="M16" s="124">
        <f>SUM(I16:L16)</f>
        <v>129125</v>
      </c>
      <c r="N16" s="130">
        <f>IF(ISERROR(G16/M16-1),"         /0",(G16/M16-1))</f>
        <v>0.07019554695062924</v>
      </c>
      <c r="O16" s="129">
        <v>532937</v>
      </c>
      <c r="P16" s="125">
        <v>542747</v>
      </c>
      <c r="Q16" s="126">
        <v>157150</v>
      </c>
      <c r="R16" s="125">
        <v>154721</v>
      </c>
      <c r="S16" s="124">
        <f>SUM(O16:R16)</f>
        <v>1387555</v>
      </c>
      <c r="T16" s="128">
        <f>S16/$S$9</f>
        <v>0.033031667960504496</v>
      </c>
      <c r="U16" s="127">
        <v>520941</v>
      </c>
      <c r="V16" s="125">
        <v>526042</v>
      </c>
      <c r="W16" s="126">
        <v>132052</v>
      </c>
      <c r="X16" s="125">
        <v>131441</v>
      </c>
      <c r="Y16" s="124">
        <f>SUM(U16:X16)</f>
        <v>1310476</v>
      </c>
      <c r="Z16" s="123">
        <f>IF(ISERROR(S16/Y16-1),"         /0",IF(S16/Y16&gt;5,"  *  ",(S16/Y16-1)))</f>
        <v>0.05881755942115685</v>
      </c>
    </row>
    <row r="17" spans="1:26" ht="21" customHeight="1">
      <c r="A17" s="131" t="s">
        <v>192</v>
      </c>
      <c r="B17" s="330" t="s">
        <v>193</v>
      </c>
      <c r="C17" s="129">
        <v>55181</v>
      </c>
      <c r="D17" s="125">
        <v>63118</v>
      </c>
      <c r="E17" s="126">
        <v>43</v>
      </c>
      <c r="F17" s="125">
        <v>66</v>
      </c>
      <c r="G17" s="124">
        <f t="shared" si="7"/>
        <v>118408</v>
      </c>
      <c r="H17" s="128">
        <f t="shared" si="8"/>
        <v>0.030467976049260097</v>
      </c>
      <c r="I17" s="127">
        <v>48985</v>
      </c>
      <c r="J17" s="125">
        <v>56034</v>
      </c>
      <c r="K17" s="126">
        <v>313</v>
      </c>
      <c r="L17" s="125">
        <v>535</v>
      </c>
      <c r="M17" s="124">
        <f t="shared" si="9"/>
        <v>105867</v>
      </c>
      <c r="N17" s="130">
        <f t="shared" si="10"/>
        <v>0.11845995447117619</v>
      </c>
      <c r="O17" s="129">
        <v>602683</v>
      </c>
      <c r="P17" s="125">
        <v>598283</v>
      </c>
      <c r="Q17" s="126">
        <v>5025</v>
      </c>
      <c r="R17" s="125">
        <v>4094</v>
      </c>
      <c r="S17" s="124">
        <f t="shared" si="11"/>
        <v>1210085</v>
      </c>
      <c r="T17" s="128">
        <f t="shared" si="12"/>
        <v>0.028806876789739568</v>
      </c>
      <c r="U17" s="127">
        <v>622980</v>
      </c>
      <c r="V17" s="125">
        <v>621065</v>
      </c>
      <c r="W17" s="126">
        <v>3578</v>
      </c>
      <c r="X17" s="125">
        <v>3135</v>
      </c>
      <c r="Y17" s="124">
        <f t="shared" si="13"/>
        <v>1250758</v>
      </c>
      <c r="Z17" s="123">
        <f t="shared" si="14"/>
        <v>-0.032518680672040445</v>
      </c>
    </row>
    <row r="18" spans="1:26" ht="21" customHeight="1">
      <c r="A18" s="131" t="s">
        <v>194</v>
      </c>
      <c r="B18" s="330" t="s">
        <v>195</v>
      </c>
      <c r="C18" s="129">
        <v>48882</v>
      </c>
      <c r="D18" s="125">
        <v>57344</v>
      </c>
      <c r="E18" s="126">
        <v>2241</v>
      </c>
      <c r="F18" s="125">
        <v>2254</v>
      </c>
      <c r="G18" s="124">
        <f t="shared" si="7"/>
        <v>110721</v>
      </c>
      <c r="H18" s="128">
        <f t="shared" si="8"/>
        <v>0.028490007230509148</v>
      </c>
      <c r="I18" s="127">
        <v>39608</v>
      </c>
      <c r="J18" s="125">
        <v>44404</v>
      </c>
      <c r="K18" s="126">
        <v>1968</v>
      </c>
      <c r="L18" s="125">
        <v>2112</v>
      </c>
      <c r="M18" s="124">
        <f t="shared" si="9"/>
        <v>88092</v>
      </c>
      <c r="N18" s="130">
        <f t="shared" si="10"/>
        <v>0.25687917177496256</v>
      </c>
      <c r="O18" s="129">
        <v>582353</v>
      </c>
      <c r="P18" s="125">
        <v>578959</v>
      </c>
      <c r="Q18" s="126">
        <v>18608</v>
      </c>
      <c r="R18" s="125">
        <v>18160</v>
      </c>
      <c r="S18" s="124">
        <f t="shared" si="11"/>
        <v>1198080</v>
      </c>
      <c r="T18" s="128">
        <f t="shared" si="12"/>
        <v>0.028521089794726142</v>
      </c>
      <c r="U18" s="127">
        <v>501191</v>
      </c>
      <c r="V18" s="125">
        <v>490364</v>
      </c>
      <c r="W18" s="126">
        <v>17110</v>
      </c>
      <c r="X18" s="125">
        <v>17060</v>
      </c>
      <c r="Y18" s="124">
        <f t="shared" si="13"/>
        <v>1025725</v>
      </c>
      <c r="Z18" s="123">
        <f t="shared" si="14"/>
        <v>0.16803236734992333</v>
      </c>
    </row>
    <row r="19" spans="1:26" ht="21" customHeight="1">
      <c r="A19" s="131" t="s">
        <v>196</v>
      </c>
      <c r="B19" s="330" t="s">
        <v>197</v>
      </c>
      <c r="C19" s="129">
        <v>52595</v>
      </c>
      <c r="D19" s="125">
        <v>56745</v>
      </c>
      <c r="E19" s="126">
        <v>260</v>
      </c>
      <c r="F19" s="125">
        <v>341</v>
      </c>
      <c r="G19" s="124">
        <f t="shared" si="7"/>
        <v>109941</v>
      </c>
      <c r="H19" s="128">
        <f t="shared" si="8"/>
        <v>0.028289302706166003</v>
      </c>
      <c r="I19" s="127">
        <v>34654</v>
      </c>
      <c r="J19" s="125">
        <v>38257</v>
      </c>
      <c r="K19" s="126">
        <v>232</v>
      </c>
      <c r="L19" s="125">
        <v>279</v>
      </c>
      <c r="M19" s="124">
        <f t="shared" si="9"/>
        <v>73422</v>
      </c>
      <c r="N19" s="130">
        <f t="shared" si="10"/>
        <v>0.49738497997875286</v>
      </c>
      <c r="O19" s="129">
        <v>467788</v>
      </c>
      <c r="P19" s="125">
        <v>465774</v>
      </c>
      <c r="Q19" s="126">
        <v>2328</v>
      </c>
      <c r="R19" s="125">
        <v>2775</v>
      </c>
      <c r="S19" s="124">
        <f t="shared" si="11"/>
        <v>938665</v>
      </c>
      <c r="T19" s="128">
        <f t="shared" si="12"/>
        <v>0.02234554349639975</v>
      </c>
      <c r="U19" s="127">
        <v>412157</v>
      </c>
      <c r="V19" s="125">
        <v>416503</v>
      </c>
      <c r="W19" s="126">
        <v>3175</v>
      </c>
      <c r="X19" s="125">
        <v>3343</v>
      </c>
      <c r="Y19" s="124">
        <f t="shared" si="13"/>
        <v>835178</v>
      </c>
      <c r="Z19" s="123">
        <f t="shared" si="14"/>
        <v>0.12391011257480433</v>
      </c>
    </row>
    <row r="20" spans="1:26" ht="21" customHeight="1">
      <c r="A20" s="131" t="s">
        <v>198</v>
      </c>
      <c r="B20" s="330" t="s">
        <v>199</v>
      </c>
      <c r="C20" s="129">
        <v>48376</v>
      </c>
      <c r="D20" s="125">
        <v>42296</v>
      </c>
      <c r="E20" s="126">
        <v>2410</v>
      </c>
      <c r="F20" s="125">
        <v>1916</v>
      </c>
      <c r="G20" s="124">
        <f t="shared" si="6"/>
        <v>94998</v>
      </c>
      <c r="H20" s="128">
        <f t="shared" si="0"/>
        <v>0.02444426718403833</v>
      </c>
      <c r="I20" s="127">
        <v>43399</v>
      </c>
      <c r="J20" s="125">
        <v>38917</v>
      </c>
      <c r="K20" s="126">
        <v>2005</v>
      </c>
      <c r="L20" s="125">
        <v>1640</v>
      </c>
      <c r="M20" s="124">
        <f t="shared" si="1"/>
        <v>85961</v>
      </c>
      <c r="N20" s="130">
        <f t="shared" si="2"/>
        <v>0.10512907015972361</v>
      </c>
      <c r="O20" s="129">
        <v>478421</v>
      </c>
      <c r="P20" s="125">
        <v>476124</v>
      </c>
      <c r="Q20" s="126">
        <v>17140</v>
      </c>
      <c r="R20" s="125">
        <v>17584</v>
      </c>
      <c r="S20" s="124">
        <f t="shared" si="3"/>
        <v>989269</v>
      </c>
      <c r="T20" s="128">
        <f t="shared" si="4"/>
        <v>0.02355020531194823</v>
      </c>
      <c r="U20" s="127">
        <v>466465</v>
      </c>
      <c r="V20" s="125">
        <v>468968</v>
      </c>
      <c r="W20" s="126">
        <v>14159</v>
      </c>
      <c r="X20" s="125">
        <v>14550</v>
      </c>
      <c r="Y20" s="124">
        <f t="shared" si="5"/>
        <v>964142</v>
      </c>
      <c r="Z20" s="123">
        <f>IF(ISERROR(S20/Y20-1),"         /0",IF(S20/Y20&gt;5,"  *  ",(S20/Y20-1)))</f>
        <v>0.026061513760421207</v>
      </c>
    </row>
    <row r="21" spans="1:26" ht="21" customHeight="1">
      <c r="A21" s="131" t="s">
        <v>200</v>
      </c>
      <c r="B21" s="330" t="s">
        <v>201</v>
      </c>
      <c r="C21" s="129">
        <v>35081</v>
      </c>
      <c r="D21" s="125">
        <v>43018</v>
      </c>
      <c r="E21" s="126">
        <v>124</v>
      </c>
      <c r="F21" s="125">
        <v>50</v>
      </c>
      <c r="G21" s="124">
        <f t="shared" si="6"/>
        <v>78273</v>
      </c>
      <c r="H21" s="128">
        <f t="shared" si="0"/>
        <v>0.0201406990178344</v>
      </c>
      <c r="I21" s="127">
        <v>30914</v>
      </c>
      <c r="J21" s="125">
        <v>37193</v>
      </c>
      <c r="K21" s="126">
        <v>152</v>
      </c>
      <c r="L21" s="125">
        <v>151</v>
      </c>
      <c r="M21" s="124">
        <f t="shared" si="1"/>
        <v>68410</v>
      </c>
      <c r="N21" s="130">
        <f t="shared" si="2"/>
        <v>0.1441748282414852</v>
      </c>
      <c r="O21" s="129">
        <v>395868</v>
      </c>
      <c r="P21" s="125">
        <v>393591</v>
      </c>
      <c r="Q21" s="126">
        <v>1225</v>
      </c>
      <c r="R21" s="125">
        <v>900</v>
      </c>
      <c r="S21" s="124">
        <f t="shared" si="3"/>
        <v>791584</v>
      </c>
      <c r="T21" s="128">
        <f t="shared" si="4"/>
        <v>0.018844182645623413</v>
      </c>
      <c r="U21" s="127">
        <v>354627</v>
      </c>
      <c r="V21" s="125">
        <v>352676</v>
      </c>
      <c r="W21" s="126">
        <v>1172</v>
      </c>
      <c r="X21" s="125">
        <v>1347</v>
      </c>
      <c r="Y21" s="124">
        <f t="shared" si="5"/>
        <v>709822</v>
      </c>
      <c r="Z21" s="123">
        <f>IF(ISERROR(S21/Y21-1),"         /0",IF(S21/Y21&gt;5,"  *  ",(S21/Y21-1)))</f>
        <v>0.11518662425227744</v>
      </c>
    </row>
    <row r="22" spans="1:26" ht="21" customHeight="1">
      <c r="A22" s="131" t="s">
        <v>202</v>
      </c>
      <c r="B22" s="330" t="s">
        <v>202</v>
      </c>
      <c r="C22" s="129">
        <v>19495</v>
      </c>
      <c r="D22" s="125">
        <v>18382</v>
      </c>
      <c r="E22" s="126">
        <v>1165</v>
      </c>
      <c r="F22" s="125">
        <v>1188</v>
      </c>
      <c r="G22" s="124">
        <f t="shared" si="6"/>
        <v>40230</v>
      </c>
      <c r="H22" s="128">
        <f t="shared" si="0"/>
        <v>0.01035172181323672</v>
      </c>
      <c r="I22" s="127">
        <v>18015</v>
      </c>
      <c r="J22" s="125">
        <v>17171</v>
      </c>
      <c r="K22" s="126">
        <v>1478</v>
      </c>
      <c r="L22" s="125">
        <v>1516</v>
      </c>
      <c r="M22" s="124">
        <f t="shared" si="1"/>
        <v>38180</v>
      </c>
      <c r="N22" s="130">
        <f t="shared" si="2"/>
        <v>0.053693033001571466</v>
      </c>
      <c r="O22" s="129">
        <v>224369</v>
      </c>
      <c r="P22" s="125">
        <v>213694</v>
      </c>
      <c r="Q22" s="126">
        <v>19538</v>
      </c>
      <c r="R22" s="125">
        <v>20329</v>
      </c>
      <c r="S22" s="124">
        <f t="shared" si="3"/>
        <v>477930</v>
      </c>
      <c r="T22" s="128">
        <f t="shared" si="4"/>
        <v>0.011377440943504161</v>
      </c>
      <c r="U22" s="127">
        <v>209819</v>
      </c>
      <c r="V22" s="125">
        <v>198053</v>
      </c>
      <c r="W22" s="126">
        <v>17007</v>
      </c>
      <c r="X22" s="125">
        <v>17226</v>
      </c>
      <c r="Y22" s="124">
        <f t="shared" si="5"/>
        <v>442105</v>
      </c>
      <c r="Z22" s="123">
        <f>IF(ISERROR(S22/Y22-1),"         /0",IF(S22/Y22&gt;5,"  *  ",(S22/Y22-1)))</f>
        <v>0.08103278632903943</v>
      </c>
    </row>
    <row r="23" spans="1:26" ht="21" customHeight="1">
      <c r="A23" s="131" t="s">
        <v>203</v>
      </c>
      <c r="B23" s="330" t="s">
        <v>204</v>
      </c>
      <c r="C23" s="129">
        <v>15251</v>
      </c>
      <c r="D23" s="125">
        <v>18725</v>
      </c>
      <c r="E23" s="126">
        <v>1977</v>
      </c>
      <c r="F23" s="125">
        <v>1545</v>
      </c>
      <c r="G23" s="124">
        <f t="shared" si="6"/>
        <v>37498</v>
      </c>
      <c r="H23" s="128">
        <f>G23/$G$9</f>
        <v>0.009648741351050224</v>
      </c>
      <c r="I23" s="127">
        <v>14065</v>
      </c>
      <c r="J23" s="125">
        <v>17078</v>
      </c>
      <c r="K23" s="126">
        <v>1490</v>
      </c>
      <c r="L23" s="125">
        <v>1457</v>
      </c>
      <c r="M23" s="124">
        <f>SUM(I23:L23)</f>
        <v>34090</v>
      </c>
      <c r="N23" s="130">
        <f>IF(ISERROR(G23/M23-1),"         /0",(G23/M23-1))</f>
        <v>0.09997066588442349</v>
      </c>
      <c r="O23" s="129">
        <v>167996</v>
      </c>
      <c r="P23" s="125">
        <v>162628</v>
      </c>
      <c r="Q23" s="126">
        <v>11521</v>
      </c>
      <c r="R23" s="125">
        <v>11530</v>
      </c>
      <c r="S23" s="124">
        <f>SUM(O23:R23)</f>
        <v>353675</v>
      </c>
      <c r="T23" s="128">
        <f>S23/$S$9</f>
        <v>0.008419468176707539</v>
      </c>
      <c r="U23" s="127">
        <v>168207</v>
      </c>
      <c r="V23" s="125">
        <v>162815</v>
      </c>
      <c r="W23" s="126">
        <v>12572</v>
      </c>
      <c r="X23" s="125">
        <v>12473</v>
      </c>
      <c r="Y23" s="124">
        <f>SUM(U23:X23)</f>
        <v>356067</v>
      </c>
      <c r="Z23" s="123">
        <f>IF(ISERROR(S23/Y23-1),"         /0",IF(S23/Y23&gt;5,"  *  ",(S23/Y23-1)))</f>
        <v>-0.006717836811611311</v>
      </c>
    </row>
    <row r="24" spans="1:26" ht="21" customHeight="1">
      <c r="A24" s="131" t="s">
        <v>205</v>
      </c>
      <c r="B24" s="330" t="s">
        <v>206</v>
      </c>
      <c r="C24" s="129">
        <v>13754</v>
      </c>
      <c r="D24" s="125">
        <v>17774</v>
      </c>
      <c r="E24" s="126">
        <v>0</v>
      </c>
      <c r="F24" s="125">
        <v>5</v>
      </c>
      <c r="G24" s="124">
        <f t="shared" si="6"/>
        <v>31533</v>
      </c>
      <c r="H24" s="128">
        <f>G24/$G$9</f>
        <v>0.008113866366810676</v>
      </c>
      <c r="I24" s="127">
        <v>10764</v>
      </c>
      <c r="J24" s="125">
        <v>11953</v>
      </c>
      <c r="K24" s="126">
        <v>6</v>
      </c>
      <c r="L24" s="125">
        <v>69</v>
      </c>
      <c r="M24" s="124">
        <f>SUM(I24:L24)</f>
        <v>22792</v>
      </c>
      <c r="N24" s="130">
        <f>IF(ISERROR(G24/M24-1),"         /0",(G24/M24-1))</f>
        <v>0.38351175851175845</v>
      </c>
      <c r="O24" s="129">
        <v>156662</v>
      </c>
      <c r="P24" s="125">
        <v>155849</v>
      </c>
      <c r="Q24" s="126">
        <v>225</v>
      </c>
      <c r="R24" s="125">
        <v>319</v>
      </c>
      <c r="S24" s="124">
        <f>SUM(O24:R24)</f>
        <v>313055</v>
      </c>
      <c r="T24" s="128">
        <f>S24/$S$9</f>
        <v>0.007452482109448444</v>
      </c>
      <c r="U24" s="127">
        <v>126417</v>
      </c>
      <c r="V24" s="125">
        <v>123428</v>
      </c>
      <c r="W24" s="126">
        <v>761</v>
      </c>
      <c r="X24" s="125">
        <v>554</v>
      </c>
      <c r="Y24" s="124">
        <f>SUM(U24:X24)</f>
        <v>251160</v>
      </c>
      <c r="Z24" s="123">
        <f>IF(ISERROR(S24/Y24-1),"         /0",IF(S24/Y24&gt;5,"  *  ",(S24/Y24-1)))</f>
        <v>0.2464365344800128</v>
      </c>
    </row>
    <row r="25" spans="1:26" ht="21" customHeight="1">
      <c r="A25" s="131" t="s">
        <v>207</v>
      </c>
      <c r="B25" s="330" t="s">
        <v>208</v>
      </c>
      <c r="C25" s="129">
        <v>13465</v>
      </c>
      <c r="D25" s="125">
        <v>16077</v>
      </c>
      <c r="E25" s="126">
        <v>177</v>
      </c>
      <c r="F25" s="125">
        <v>193</v>
      </c>
      <c r="G25" s="124">
        <f t="shared" si="6"/>
        <v>29912</v>
      </c>
      <c r="H25" s="128">
        <f t="shared" si="0"/>
        <v>0.0076967611950667855</v>
      </c>
      <c r="I25" s="127">
        <v>10107</v>
      </c>
      <c r="J25" s="125">
        <v>14526</v>
      </c>
      <c r="K25" s="126">
        <v>214</v>
      </c>
      <c r="L25" s="125">
        <v>244</v>
      </c>
      <c r="M25" s="124">
        <f t="shared" si="1"/>
        <v>25091</v>
      </c>
      <c r="N25" s="130">
        <f t="shared" si="2"/>
        <v>0.19214060818620227</v>
      </c>
      <c r="O25" s="129">
        <v>176228</v>
      </c>
      <c r="P25" s="125">
        <v>175947</v>
      </c>
      <c r="Q25" s="126">
        <v>2381</v>
      </c>
      <c r="R25" s="125">
        <v>2391</v>
      </c>
      <c r="S25" s="124">
        <f t="shared" si="3"/>
        <v>356947</v>
      </c>
      <c r="T25" s="128">
        <f t="shared" si="4"/>
        <v>0.008497360308959428</v>
      </c>
      <c r="U25" s="127">
        <v>154313</v>
      </c>
      <c r="V25" s="125">
        <v>155088</v>
      </c>
      <c r="W25" s="126">
        <v>1825</v>
      </c>
      <c r="X25" s="125">
        <v>2026</v>
      </c>
      <c r="Y25" s="124">
        <f t="shared" si="5"/>
        <v>313252</v>
      </c>
      <c r="Z25" s="123">
        <f>IF(ISERROR(S25/Y25-1),"         /0",IF(S25/Y25&gt;5,"  *  ",(S25/Y25-1)))</f>
        <v>0.13948833527000626</v>
      </c>
    </row>
    <row r="26" spans="1:26" ht="21" customHeight="1">
      <c r="A26" s="131" t="s">
        <v>209</v>
      </c>
      <c r="B26" s="330" t="s">
        <v>210</v>
      </c>
      <c r="C26" s="129">
        <v>11972</v>
      </c>
      <c r="D26" s="125">
        <v>12868</v>
      </c>
      <c r="E26" s="126">
        <v>602</v>
      </c>
      <c r="F26" s="125">
        <v>623</v>
      </c>
      <c r="G26" s="124">
        <f t="shared" si="6"/>
        <v>26065</v>
      </c>
      <c r="H26" s="128">
        <f aca="true" t="shared" si="15" ref="H26:H36">G26/$G$9</f>
        <v>0.006706876188466695</v>
      </c>
      <c r="I26" s="127">
        <v>12855</v>
      </c>
      <c r="J26" s="125">
        <v>13756</v>
      </c>
      <c r="K26" s="126">
        <v>524</v>
      </c>
      <c r="L26" s="125">
        <v>543</v>
      </c>
      <c r="M26" s="124">
        <f aca="true" t="shared" si="16" ref="M26:M36">SUM(I26:L26)</f>
        <v>27678</v>
      </c>
      <c r="N26" s="130">
        <f aca="true" t="shared" si="17" ref="N26:N36">IF(ISERROR(G26/M26-1),"         /0",(G26/M26-1))</f>
        <v>-0.05827733217718045</v>
      </c>
      <c r="O26" s="129">
        <v>145238</v>
      </c>
      <c r="P26" s="125">
        <v>141609</v>
      </c>
      <c r="Q26" s="126">
        <v>10334</v>
      </c>
      <c r="R26" s="125">
        <v>10437</v>
      </c>
      <c r="S26" s="124">
        <f aca="true" t="shared" si="18" ref="S26:S36">SUM(O26:R26)</f>
        <v>307618</v>
      </c>
      <c r="T26" s="128">
        <f aca="true" t="shared" si="19" ref="T26:T36">S26/$S$9</f>
        <v>0.007323050714872184</v>
      </c>
      <c r="U26" s="127">
        <v>155816</v>
      </c>
      <c r="V26" s="125">
        <v>152105</v>
      </c>
      <c r="W26" s="126">
        <v>7137</v>
      </c>
      <c r="X26" s="125">
        <v>7088</v>
      </c>
      <c r="Y26" s="124">
        <f aca="true" t="shared" si="20" ref="Y26:Y36">SUM(U26:X26)</f>
        <v>322146</v>
      </c>
      <c r="Z26" s="123">
        <f aca="true" t="shared" si="21" ref="Z26:Z36">IF(ISERROR(S26/Y26-1),"         /0",IF(S26/Y26&gt;5,"  *  ",(S26/Y26-1)))</f>
        <v>-0.045097564458351225</v>
      </c>
    </row>
    <row r="27" spans="1:26" ht="21" customHeight="1">
      <c r="A27" s="131" t="s">
        <v>211</v>
      </c>
      <c r="B27" s="330" t="s">
        <v>212</v>
      </c>
      <c r="C27" s="129">
        <v>11008</v>
      </c>
      <c r="D27" s="125">
        <v>12622</v>
      </c>
      <c r="E27" s="126">
        <v>9</v>
      </c>
      <c r="F27" s="125">
        <v>10</v>
      </c>
      <c r="G27" s="124">
        <f t="shared" si="6"/>
        <v>23649</v>
      </c>
      <c r="H27" s="128">
        <f t="shared" si="15"/>
        <v>0.006085206789988446</v>
      </c>
      <c r="I27" s="127">
        <v>8244</v>
      </c>
      <c r="J27" s="125">
        <v>10426</v>
      </c>
      <c r="K27" s="126">
        <v>212</v>
      </c>
      <c r="L27" s="125">
        <v>95</v>
      </c>
      <c r="M27" s="124">
        <f t="shared" si="16"/>
        <v>18977</v>
      </c>
      <c r="N27" s="130">
        <f t="shared" si="17"/>
        <v>0.24619275965642617</v>
      </c>
      <c r="O27" s="129">
        <v>123737</v>
      </c>
      <c r="P27" s="125">
        <v>124624</v>
      </c>
      <c r="Q27" s="126">
        <v>493</v>
      </c>
      <c r="R27" s="125">
        <v>640</v>
      </c>
      <c r="S27" s="124">
        <f t="shared" si="18"/>
        <v>249494</v>
      </c>
      <c r="T27" s="128">
        <f t="shared" si="19"/>
        <v>0.00593937030686215</v>
      </c>
      <c r="U27" s="127">
        <v>111581</v>
      </c>
      <c r="V27" s="125">
        <v>111235</v>
      </c>
      <c r="W27" s="126">
        <v>2330</v>
      </c>
      <c r="X27" s="125">
        <v>2340</v>
      </c>
      <c r="Y27" s="124">
        <f t="shared" si="20"/>
        <v>227486</v>
      </c>
      <c r="Z27" s="123">
        <f t="shared" si="21"/>
        <v>0.09674441504092557</v>
      </c>
    </row>
    <row r="28" spans="1:26" ht="21" customHeight="1">
      <c r="A28" s="131" t="s">
        <v>213</v>
      </c>
      <c r="B28" s="330" t="s">
        <v>214</v>
      </c>
      <c r="C28" s="129">
        <v>7880</v>
      </c>
      <c r="D28" s="125">
        <v>7721</v>
      </c>
      <c r="E28" s="126">
        <v>2905</v>
      </c>
      <c r="F28" s="125">
        <v>2539</v>
      </c>
      <c r="G28" s="124">
        <f t="shared" si="6"/>
        <v>21045</v>
      </c>
      <c r="H28" s="128">
        <f>G28/$G$9</f>
        <v>0.005415162454873646</v>
      </c>
      <c r="I28" s="127">
        <v>9625</v>
      </c>
      <c r="J28" s="125">
        <v>9311</v>
      </c>
      <c r="K28" s="126">
        <v>160</v>
      </c>
      <c r="L28" s="125">
        <v>43</v>
      </c>
      <c r="M28" s="124">
        <f>SUM(I28:L28)</f>
        <v>19139</v>
      </c>
      <c r="N28" s="130">
        <f>IF(ISERROR(G28/M28-1),"         /0",(G28/M28-1))</f>
        <v>0.09958723026281424</v>
      </c>
      <c r="O28" s="129">
        <v>94491</v>
      </c>
      <c r="P28" s="125">
        <v>96412</v>
      </c>
      <c r="Q28" s="126">
        <v>12956</v>
      </c>
      <c r="R28" s="125">
        <v>12047</v>
      </c>
      <c r="S28" s="124">
        <f>SUM(O28:R28)</f>
        <v>215906</v>
      </c>
      <c r="T28" s="128">
        <f>S28/$S$9</f>
        <v>0.005139785668085722</v>
      </c>
      <c r="U28" s="127">
        <v>86549</v>
      </c>
      <c r="V28" s="125">
        <v>87131</v>
      </c>
      <c r="W28" s="126">
        <v>834</v>
      </c>
      <c r="X28" s="125">
        <v>603</v>
      </c>
      <c r="Y28" s="124">
        <f>SUM(U28:X28)</f>
        <v>175117</v>
      </c>
      <c r="Z28" s="123">
        <f>IF(ISERROR(S28/Y28-1),"         /0",IF(S28/Y28&gt;5,"  *  ",(S28/Y28-1)))</f>
        <v>0.23292427348572664</v>
      </c>
    </row>
    <row r="29" spans="1:26" ht="21" customHeight="1">
      <c r="A29" s="131" t="s">
        <v>215</v>
      </c>
      <c r="B29" s="330" t="s">
        <v>216</v>
      </c>
      <c r="C29" s="129">
        <v>5745</v>
      </c>
      <c r="D29" s="125">
        <v>5519</v>
      </c>
      <c r="E29" s="126">
        <v>3445</v>
      </c>
      <c r="F29" s="125">
        <v>3790</v>
      </c>
      <c r="G29" s="124">
        <f t="shared" si="6"/>
        <v>18499</v>
      </c>
      <c r="H29" s="128">
        <f>G29/$G$9</f>
        <v>0.004760042302338207</v>
      </c>
      <c r="I29" s="127">
        <v>3378</v>
      </c>
      <c r="J29" s="125">
        <v>4233</v>
      </c>
      <c r="K29" s="126">
        <v>3696</v>
      </c>
      <c r="L29" s="125">
        <v>3755</v>
      </c>
      <c r="M29" s="124">
        <f>SUM(I29:L29)</f>
        <v>15062</v>
      </c>
      <c r="N29" s="130">
        <f>IF(ISERROR(G29/M29-1),"         /0",(G29/M29-1))</f>
        <v>0.2281901473907848</v>
      </c>
      <c r="O29" s="129">
        <v>57207</v>
      </c>
      <c r="P29" s="125">
        <v>56406</v>
      </c>
      <c r="Q29" s="126">
        <v>42511</v>
      </c>
      <c r="R29" s="125">
        <v>42686</v>
      </c>
      <c r="S29" s="124">
        <f>SUM(O29:R29)</f>
        <v>198810</v>
      </c>
      <c r="T29" s="128">
        <f>S29/$S$9</f>
        <v>0.004732804038202377</v>
      </c>
      <c r="U29" s="127">
        <v>42718</v>
      </c>
      <c r="V29" s="125">
        <v>42182</v>
      </c>
      <c r="W29" s="126">
        <v>40263</v>
      </c>
      <c r="X29" s="125">
        <v>40596</v>
      </c>
      <c r="Y29" s="124">
        <f>SUM(U29:X29)</f>
        <v>165759</v>
      </c>
      <c r="Z29" s="123">
        <f>IF(ISERROR(S29/Y29-1),"         /0",IF(S29/Y29&gt;5,"  *  ",(S29/Y29-1)))</f>
        <v>0.19939188822326392</v>
      </c>
    </row>
    <row r="30" spans="1:26" ht="21" customHeight="1">
      <c r="A30" s="131" t="s">
        <v>217</v>
      </c>
      <c r="B30" s="330" t="s">
        <v>218</v>
      </c>
      <c r="C30" s="129">
        <v>9005</v>
      </c>
      <c r="D30" s="125">
        <v>9275</v>
      </c>
      <c r="E30" s="126">
        <v>87</v>
      </c>
      <c r="F30" s="125">
        <v>78</v>
      </c>
      <c r="G30" s="124">
        <f t="shared" si="6"/>
        <v>18445</v>
      </c>
      <c r="H30" s="128">
        <f>G30/$G$9</f>
        <v>0.004746147373729836</v>
      </c>
      <c r="I30" s="127">
        <v>8900</v>
      </c>
      <c r="J30" s="125">
        <v>9394</v>
      </c>
      <c r="K30" s="126">
        <v>38</v>
      </c>
      <c r="L30" s="125">
        <v>43</v>
      </c>
      <c r="M30" s="124">
        <f>SUM(I30:L30)</f>
        <v>18375</v>
      </c>
      <c r="N30" s="130">
        <f>IF(ISERROR(G30/M30-1),"         /0",(G30/M30-1))</f>
        <v>0.003809523809523707</v>
      </c>
      <c r="O30" s="129">
        <v>103984</v>
      </c>
      <c r="P30" s="125">
        <v>102401</v>
      </c>
      <c r="Q30" s="126">
        <v>683</v>
      </c>
      <c r="R30" s="125">
        <v>700</v>
      </c>
      <c r="S30" s="124">
        <f>SUM(O30:R30)</f>
        <v>207768</v>
      </c>
      <c r="T30" s="128">
        <f>S30/$S$9</f>
        <v>0.004946055175339427</v>
      </c>
      <c r="U30" s="127">
        <v>107363</v>
      </c>
      <c r="V30" s="125">
        <v>105159</v>
      </c>
      <c r="W30" s="126">
        <v>628</v>
      </c>
      <c r="X30" s="125">
        <v>642</v>
      </c>
      <c r="Y30" s="124">
        <f>SUM(U30:X30)</f>
        <v>213792</v>
      </c>
      <c r="Z30" s="123">
        <f>IF(ISERROR(S30/Y30-1),"         /0",IF(S30/Y30&gt;5,"  *  ",(S30/Y30-1)))</f>
        <v>-0.028176919622810992</v>
      </c>
    </row>
    <row r="31" spans="1:26" ht="21" customHeight="1">
      <c r="A31" s="131" t="s">
        <v>219</v>
      </c>
      <c r="B31" s="330" t="s">
        <v>220</v>
      </c>
      <c r="C31" s="129">
        <v>8340</v>
      </c>
      <c r="D31" s="125">
        <v>8802</v>
      </c>
      <c r="E31" s="126">
        <v>506</v>
      </c>
      <c r="F31" s="125">
        <v>489</v>
      </c>
      <c r="G31" s="124">
        <f t="shared" si="6"/>
        <v>18137</v>
      </c>
      <c r="H31" s="128">
        <f t="shared" si="15"/>
        <v>0.00466689481796357</v>
      </c>
      <c r="I31" s="127">
        <v>8377</v>
      </c>
      <c r="J31" s="125">
        <v>8987</v>
      </c>
      <c r="K31" s="126">
        <v>351</v>
      </c>
      <c r="L31" s="125">
        <v>87</v>
      </c>
      <c r="M31" s="124">
        <f t="shared" si="16"/>
        <v>17802</v>
      </c>
      <c r="N31" s="130">
        <f t="shared" si="17"/>
        <v>0.018818110324682724</v>
      </c>
      <c r="O31" s="129">
        <v>106767</v>
      </c>
      <c r="P31" s="125">
        <v>104919</v>
      </c>
      <c r="Q31" s="126">
        <v>5116</v>
      </c>
      <c r="R31" s="125">
        <v>4519</v>
      </c>
      <c r="S31" s="124">
        <f t="shared" si="18"/>
        <v>221321</v>
      </c>
      <c r="T31" s="128">
        <f t="shared" si="19"/>
        <v>0.005268693338056377</v>
      </c>
      <c r="U31" s="127">
        <v>105211</v>
      </c>
      <c r="V31" s="125">
        <v>102673</v>
      </c>
      <c r="W31" s="126">
        <v>1677</v>
      </c>
      <c r="X31" s="125">
        <v>1420</v>
      </c>
      <c r="Y31" s="124">
        <f t="shared" si="20"/>
        <v>210981</v>
      </c>
      <c r="Z31" s="123">
        <f t="shared" si="21"/>
        <v>0.049009152482925034</v>
      </c>
    </row>
    <row r="32" spans="1:26" ht="21" customHeight="1">
      <c r="A32" s="131" t="s">
        <v>221</v>
      </c>
      <c r="B32" s="330" t="s">
        <v>222</v>
      </c>
      <c r="C32" s="129">
        <v>8132</v>
      </c>
      <c r="D32" s="125">
        <v>9136</v>
      </c>
      <c r="E32" s="126">
        <v>5</v>
      </c>
      <c r="F32" s="125">
        <v>4</v>
      </c>
      <c r="G32" s="124">
        <f t="shared" si="6"/>
        <v>17277</v>
      </c>
      <c r="H32" s="128">
        <f t="shared" si="15"/>
        <v>0.004445605214200617</v>
      </c>
      <c r="I32" s="127">
        <v>5720</v>
      </c>
      <c r="J32" s="125">
        <v>7367</v>
      </c>
      <c r="K32" s="126">
        <v>65</v>
      </c>
      <c r="L32" s="125">
        <v>32</v>
      </c>
      <c r="M32" s="124">
        <f t="shared" si="16"/>
        <v>13184</v>
      </c>
      <c r="N32" s="130">
        <f t="shared" si="17"/>
        <v>0.3104520631067962</v>
      </c>
      <c r="O32" s="129">
        <v>94437</v>
      </c>
      <c r="P32" s="125">
        <v>96603</v>
      </c>
      <c r="Q32" s="126">
        <v>225</v>
      </c>
      <c r="R32" s="125">
        <v>170</v>
      </c>
      <c r="S32" s="124">
        <f t="shared" si="18"/>
        <v>191435</v>
      </c>
      <c r="T32" s="128">
        <f t="shared" si="19"/>
        <v>0.00455723726700504</v>
      </c>
      <c r="U32" s="127">
        <v>82641</v>
      </c>
      <c r="V32" s="125">
        <v>89182</v>
      </c>
      <c r="W32" s="126">
        <v>605</v>
      </c>
      <c r="X32" s="125">
        <v>426</v>
      </c>
      <c r="Y32" s="124">
        <f t="shared" si="20"/>
        <v>172854</v>
      </c>
      <c r="Z32" s="123">
        <f t="shared" si="21"/>
        <v>0.10749534289053186</v>
      </c>
    </row>
    <row r="33" spans="1:26" ht="21" customHeight="1">
      <c r="A33" s="131" t="s">
        <v>223</v>
      </c>
      <c r="B33" s="330" t="s">
        <v>224</v>
      </c>
      <c r="C33" s="129">
        <v>0</v>
      </c>
      <c r="D33" s="125">
        <v>0</v>
      </c>
      <c r="E33" s="126">
        <v>7207</v>
      </c>
      <c r="F33" s="125">
        <v>6721</v>
      </c>
      <c r="G33" s="124">
        <f t="shared" si="6"/>
        <v>13928</v>
      </c>
      <c r="H33" s="128">
        <f t="shared" si="15"/>
        <v>0.0035838623269888402</v>
      </c>
      <c r="I33" s="127"/>
      <c r="J33" s="125"/>
      <c r="K33" s="126">
        <v>7545</v>
      </c>
      <c r="L33" s="125">
        <v>7016</v>
      </c>
      <c r="M33" s="124">
        <f t="shared" si="16"/>
        <v>14561</v>
      </c>
      <c r="N33" s="130">
        <f t="shared" si="17"/>
        <v>-0.04347228899114075</v>
      </c>
      <c r="O33" s="129"/>
      <c r="P33" s="125"/>
      <c r="Q33" s="126">
        <v>79769</v>
      </c>
      <c r="R33" s="125">
        <v>79601</v>
      </c>
      <c r="S33" s="124">
        <f t="shared" si="18"/>
        <v>159370</v>
      </c>
      <c r="T33" s="128">
        <f t="shared" si="19"/>
        <v>0.0037939086543348566</v>
      </c>
      <c r="U33" s="127"/>
      <c r="V33" s="125"/>
      <c r="W33" s="126">
        <v>85349</v>
      </c>
      <c r="X33" s="125">
        <v>84887</v>
      </c>
      <c r="Y33" s="124">
        <f t="shared" si="20"/>
        <v>170236</v>
      </c>
      <c r="Z33" s="123">
        <f t="shared" si="21"/>
        <v>-0.06382903733640355</v>
      </c>
    </row>
    <row r="34" spans="1:26" ht="21" customHeight="1">
      <c r="A34" s="131" t="s">
        <v>225</v>
      </c>
      <c r="B34" s="330" t="s">
        <v>226</v>
      </c>
      <c r="C34" s="129">
        <v>6401</v>
      </c>
      <c r="D34" s="125">
        <v>6591</v>
      </c>
      <c r="E34" s="126">
        <v>219</v>
      </c>
      <c r="F34" s="125">
        <v>134</v>
      </c>
      <c r="G34" s="124">
        <f t="shared" si="6"/>
        <v>13345</v>
      </c>
      <c r="H34" s="128">
        <f t="shared" si="15"/>
        <v>0.0034338485607169783</v>
      </c>
      <c r="I34" s="127">
        <v>5581</v>
      </c>
      <c r="J34" s="125">
        <v>6217</v>
      </c>
      <c r="K34" s="126">
        <v>87</v>
      </c>
      <c r="L34" s="125">
        <v>119</v>
      </c>
      <c r="M34" s="124">
        <f t="shared" si="16"/>
        <v>12004</v>
      </c>
      <c r="N34" s="130">
        <f t="shared" si="17"/>
        <v>0.11171276241252914</v>
      </c>
      <c r="O34" s="129">
        <v>81767</v>
      </c>
      <c r="P34" s="125">
        <v>80030</v>
      </c>
      <c r="Q34" s="126">
        <v>1261</v>
      </c>
      <c r="R34" s="125">
        <v>1176</v>
      </c>
      <c r="S34" s="124">
        <f t="shared" si="18"/>
        <v>164234</v>
      </c>
      <c r="T34" s="128">
        <f t="shared" si="19"/>
        <v>0.00390969940350148</v>
      </c>
      <c r="U34" s="127">
        <v>72747</v>
      </c>
      <c r="V34" s="125">
        <v>71001</v>
      </c>
      <c r="W34" s="126">
        <v>1535</v>
      </c>
      <c r="X34" s="125">
        <v>1572</v>
      </c>
      <c r="Y34" s="124">
        <f t="shared" si="20"/>
        <v>146855</v>
      </c>
      <c r="Z34" s="123">
        <f t="shared" si="21"/>
        <v>0.11834122093221211</v>
      </c>
    </row>
    <row r="35" spans="1:26" ht="21" customHeight="1">
      <c r="A35" s="131" t="s">
        <v>227</v>
      </c>
      <c r="B35" s="330" t="s">
        <v>228</v>
      </c>
      <c r="C35" s="129">
        <v>6411</v>
      </c>
      <c r="D35" s="125">
        <v>6303</v>
      </c>
      <c r="E35" s="126">
        <v>102</v>
      </c>
      <c r="F35" s="125">
        <v>85</v>
      </c>
      <c r="G35" s="124">
        <f t="shared" si="6"/>
        <v>12901</v>
      </c>
      <c r="H35" s="128">
        <f t="shared" si="15"/>
        <v>0.0033196013699370356</v>
      </c>
      <c r="I35" s="127">
        <v>4139</v>
      </c>
      <c r="J35" s="125">
        <v>4145</v>
      </c>
      <c r="K35" s="126">
        <v>212</v>
      </c>
      <c r="L35" s="125">
        <v>200</v>
      </c>
      <c r="M35" s="124">
        <f t="shared" si="16"/>
        <v>8696</v>
      </c>
      <c r="N35" s="130">
        <f t="shared" si="17"/>
        <v>0.48355565777368903</v>
      </c>
      <c r="O35" s="129">
        <v>58170</v>
      </c>
      <c r="P35" s="125">
        <v>57728</v>
      </c>
      <c r="Q35" s="126">
        <v>1340</v>
      </c>
      <c r="R35" s="125">
        <v>1292</v>
      </c>
      <c r="S35" s="124">
        <f t="shared" si="18"/>
        <v>118530</v>
      </c>
      <c r="T35" s="128">
        <f t="shared" si="19"/>
        <v>0.002821685341019706</v>
      </c>
      <c r="U35" s="127">
        <v>51505</v>
      </c>
      <c r="V35" s="125">
        <v>51548</v>
      </c>
      <c r="W35" s="126">
        <v>1825</v>
      </c>
      <c r="X35" s="125">
        <v>1444</v>
      </c>
      <c r="Y35" s="124">
        <f t="shared" si="20"/>
        <v>106322</v>
      </c>
      <c r="Z35" s="123">
        <f t="shared" si="21"/>
        <v>0.11482101540603074</v>
      </c>
    </row>
    <row r="36" spans="1:26" ht="21" customHeight="1">
      <c r="A36" s="131" t="s">
        <v>229</v>
      </c>
      <c r="B36" s="330" t="s">
        <v>230</v>
      </c>
      <c r="C36" s="129">
        <v>5872</v>
      </c>
      <c r="D36" s="125">
        <v>6476</v>
      </c>
      <c r="E36" s="126">
        <v>51</v>
      </c>
      <c r="F36" s="125">
        <v>53</v>
      </c>
      <c r="G36" s="124">
        <f t="shared" si="6"/>
        <v>12452</v>
      </c>
      <c r="H36" s="128">
        <f t="shared" si="15"/>
        <v>0.0032040676116933545</v>
      </c>
      <c r="I36" s="127">
        <v>2514</v>
      </c>
      <c r="J36" s="125">
        <v>2822</v>
      </c>
      <c r="K36" s="126">
        <v>110</v>
      </c>
      <c r="L36" s="125">
        <v>125</v>
      </c>
      <c r="M36" s="124">
        <f t="shared" si="16"/>
        <v>5571</v>
      </c>
      <c r="N36" s="130">
        <f t="shared" si="17"/>
        <v>1.2351462933046133</v>
      </c>
      <c r="O36" s="129">
        <v>44247</v>
      </c>
      <c r="P36" s="125">
        <v>44340</v>
      </c>
      <c r="Q36" s="126">
        <v>742</v>
      </c>
      <c r="R36" s="125">
        <v>633</v>
      </c>
      <c r="S36" s="124">
        <f t="shared" si="18"/>
        <v>89962</v>
      </c>
      <c r="T36" s="128">
        <f t="shared" si="19"/>
        <v>0.002141605134976924</v>
      </c>
      <c r="U36" s="127">
        <v>30797</v>
      </c>
      <c r="V36" s="125">
        <v>31788</v>
      </c>
      <c r="W36" s="126">
        <v>999</v>
      </c>
      <c r="X36" s="125">
        <v>956</v>
      </c>
      <c r="Y36" s="124">
        <f t="shared" si="20"/>
        <v>64540</v>
      </c>
      <c r="Z36" s="123">
        <f t="shared" si="21"/>
        <v>0.393895258754261</v>
      </c>
    </row>
    <row r="37" spans="1:26" ht="21" customHeight="1">
      <c r="A37" s="131" t="s">
        <v>231</v>
      </c>
      <c r="B37" s="330" t="s">
        <v>232</v>
      </c>
      <c r="C37" s="129">
        <v>5208</v>
      </c>
      <c r="D37" s="125">
        <v>6418</v>
      </c>
      <c r="E37" s="126">
        <v>6</v>
      </c>
      <c r="F37" s="125">
        <v>6</v>
      </c>
      <c r="G37" s="124">
        <f t="shared" si="6"/>
        <v>11638</v>
      </c>
      <c r="H37" s="128">
        <f>G37/$G$9</f>
        <v>0.002994614428596792</v>
      </c>
      <c r="I37" s="127">
        <v>4524</v>
      </c>
      <c r="J37" s="125">
        <v>5772</v>
      </c>
      <c r="K37" s="126">
        <v>27</v>
      </c>
      <c r="L37" s="125">
        <v>34</v>
      </c>
      <c r="M37" s="124">
        <f>SUM(I37:L37)</f>
        <v>10357</v>
      </c>
      <c r="N37" s="130">
        <f>IF(ISERROR(G37/M37-1),"         /0",(G37/M37-1))</f>
        <v>0.12368446461330507</v>
      </c>
      <c r="O37" s="129">
        <v>65058</v>
      </c>
      <c r="P37" s="125">
        <v>66147</v>
      </c>
      <c r="Q37" s="126">
        <v>357</v>
      </c>
      <c r="R37" s="125">
        <v>397</v>
      </c>
      <c r="S37" s="124">
        <f>SUM(O37:R37)</f>
        <v>131959</v>
      </c>
      <c r="T37" s="128">
        <f>S37/$S$9</f>
        <v>0.0031413716014141516</v>
      </c>
      <c r="U37" s="127">
        <v>50362</v>
      </c>
      <c r="V37" s="125">
        <v>51981</v>
      </c>
      <c r="W37" s="126">
        <v>330</v>
      </c>
      <c r="X37" s="125">
        <v>258</v>
      </c>
      <c r="Y37" s="124">
        <f>SUM(U37:X37)</f>
        <v>102931</v>
      </c>
      <c r="Z37" s="123">
        <f>IF(ISERROR(S37/Y37-1),"         /0",IF(S37/Y37&gt;5,"  *  ",(S37/Y37-1)))</f>
        <v>0.2820141648288659</v>
      </c>
    </row>
    <row r="38" spans="1:26" ht="21" customHeight="1">
      <c r="A38" s="131" t="s">
        <v>233</v>
      </c>
      <c r="B38" s="330" t="s">
        <v>234</v>
      </c>
      <c r="C38" s="129">
        <v>3407</v>
      </c>
      <c r="D38" s="125">
        <v>3936</v>
      </c>
      <c r="E38" s="126">
        <v>303</v>
      </c>
      <c r="F38" s="125">
        <v>288</v>
      </c>
      <c r="G38" s="124">
        <f t="shared" si="6"/>
        <v>7934</v>
      </c>
      <c r="H38" s="128">
        <f>G38/$G$9</f>
        <v>0.0020415252514596107</v>
      </c>
      <c r="I38" s="127">
        <v>3252</v>
      </c>
      <c r="J38" s="125">
        <v>3816</v>
      </c>
      <c r="K38" s="126">
        <v>259</v>
      </c>
      <c r="L38" s="125">
        <v>297</v>
      </c>
      <c r="M38" s="124">
        <f>SUM(I38:L38)</f>
        <v>7624</v>
      </c>
      <c r="N38" s="130">
        <f>IF(ISERROR(G38/M38-1),"         /0",(G38/M38-1))</f>
        <v>0.040661070304302216</v>
      </c>
      <c r="O38" s="129">
        <v>46758</v>
      </c>
      <c r="P38" s="125">
        <v>44723</v>
      </c>
      <c r="Q38" s="126">
        <v>2616</v>
      </c>
      <c r="R38" s="125">
        <v>2899</v>
      </c>
      <c r="S38" s="124">
        <f>SUM(O38:R38)</f>
        <v>96996</v>
      </c>
      <c r="T38" s="128">
        <f>S38/$S$9</f>
        <v>0.002309054174787374</v>
      </c>
      <c r="U38" s="127">
        <v>40872</v>
      </c>
      <c r="V38" s="125">
        <v>37807</v>
      </c>
      <c r="W38" s="126">
        <v>5356</v>
      </c>
      <c r="X38" s="125">
        <v>5206</v>
      </c>
      <c r="Y38" s="124">
        <f>SUM(U38:X38)</f>
        <v>89241</v>
      </c>
      <c r="Z38" s="123">
        <f>IF(ISERROR(S38/Y38-1),"         /0",IF(S38/Y38&gt;5,"  *  ",(S38/Y38-1)))</f>
        <v>0.08689951927925499</v>
      </c>
    </row>
    <row r="39" spans="1:26" ht="21" customHeight="1">
      <c r="A39" s="131" t="s">
        <v>235</v>
      </c>
      <c r="B39" s="330" t="s">
        <v>236</v>
      </c>
      <c r="C39" s="129">
        <v>3638</v>
      </c>
      <c r="D39" s="125">
        <v>3842</v>
      </c>
      <c r="E39" s="126">
        <v>80</v>
      </c>
      <c r="F39" s="125">
        <v>162</v>
      </c>
      <c r="G39" s="124">
        <f t="shared" si="6"/>
        <v>7722</v>
      </c>
      <c r="H39" s="128">
        <f>G39/$G$9</f>
        <v>0.0019869747909971153</v>
      </c>
      <c r="I39" s="127">
        <v>2981</v>
      </c>
      <c r="J39" s="125">
        <v>2979</v>
      </c>
      <c r="K39" s="126">
        <v>65</v>
      </c>
      <c r="L39" s="125">
        <v>69</v>
      </c>
      <c r="M39" s="124">
        <f>SUM(I39:L39)</f>
        <v>6094</v>
      </c>
      <c r="N39" s="130">
        <f>IF(ISERROR(G39/M39-1),"         /0",(G39/M39-1))</f>
        <v>0.26714801444043323</v>
      </c>
      <c r="O39" s="129">
        <v>41384</v>
      </c>
      <c r="P39" s="125">
        <v>40544</v>
      </c>
      <c r="Q39" s="126">
        <v>806</v>
      </c>
      <c r="R39" s="125">
        <v>945</v>
      </c>
      <c r="S39" s="124">
        <f>SUM(O39:R39)</f>
        <v>83679</v>
      </c>
      <c r="T39" s="128">
        <f>S39/$S$9</f>
        <v>0.0019920341487487388</v>
      </c>
      <c r="U39" s="127">
        <v>37593</v>
      </c>
      <c r="V39" s="125">
        <v>35800</v>
      </c>
      <c r="W39" s="126">
        <v>838</v>
      </c>
      <c r="X39" s="125">
        <v>901</v>
      </c>
      <c r="Y39" s="124">
        <f>SUM(U39:X39)</f>
        <v>75132</v>
      </c>
      <c r="Z39" s="123">
        <f>IF(ISERROR(S39/Y39-1),"         /0",IF(S39/Y39&gt;5,"  *  ",(S39/Y39-1)))</f>
        <v>0.11375978278230314</v>
      </c>
    </row>
    <row r="40" spans="1:26" ht="21" customHeight="1">
      <c r="A40" s="131" t="s">
        <v>237</v>
      </c>
      <c r="B40" s="330" t="s">
        <v>238</v>
      </c>
      <c r="C40" s="129">
        <v>2026</v>
      </c>
      <c r="D40" s="125">
        <v>2335</v>
      </c>
      <c r="E40" s="126">
        <v>941</v>
      </c>
      <c r="F40" s="125">
        <v>1201</v>
      </c>
      <c r="G40" s="124">
        <f t="shared" si="6"/>
        <v>6503</v>
      </c>
      <c r="H40" s="128">
        <f>G40/$G$9</f>
        <v>0.0016733096433377676</v>
      </c>
      <c r="I40" s="127">
        <v>1634</v>
      </c>
      <c r="J40" s="125">
        <v>1775</v>
      </c>
      <c r="K40" s="126">
        <v>33</v>
      </c>
      <c r="L40" s="125">
        <v>36</v>
      </c>
      <c r="M40" s="124">
        <f>SUM(I40:L40)</f>
        <v>3478</v>
      </c>
      <c r="N40" s="130">
        <f>IF(ISERROR(G40/M40-1),"         /0",(G40/M40-1))</f>
        <v>0.8697527314548592</v>
      </c>
      <c r="O40" s="129">
        <v>15391</v>
      </c>
      <c r="P40" s="125">
        <v>15713</v>
      </c>
      <c r="Q40" s="126">
        <v>19090</v>
      </c>
      <c r="R40" s="125">
        <v>19583</v>
      </c>
      <c r="S40" s="124">
        <f>SUM(O40:R40)</f>
        <v>69777</v>
      </c>
      <c r="T40" s="128">
        <f>S40/$S$9</f>
        <v>0.0016610878093337722</v>
      </c>
      <c r="U40" s="127">
        <v>15514</v>
      </c>
      <c r="V40" s="125">
        <v>15914</v>
      </c>
      <c r="W40" s="126">
        <v>8785</v>
      </c>
      <c r="X40" s="125">
        <v>7730</v>
      </c>
      <c r="Y40" s="124">
        <f>SUM(U40:X40)</f>
        <v>47943</v>
      </c>
      <c r="Z40" s="123">
        <f>IF(ISERROR(S40/Y40-1),"         /0",IF(S40/Y40&gt;5,"  *  ",(S40/Y40-1)))</f>
        <v>0.4554158062699456</v>
      </c>
    </row>
    <row r="41" spans="1:26" ht="21" customHeight="1">
      <c r="A41" s="131" t="s">
        <v>239</v>
      </c>
      <c r="B41" s="330" t="s">
        <v>240</v>
      </c>
      <c r="C41" s="129">
        <v>2546</v>
      </c>
      <c r="D41" s="125">
        <v>2731</v>
      </c>
      <c r="E41" s="126">
        <v>434</v>
      </c>
      <c r="F41" s="125">
        <v>338</v>
      </c>
      <c r="G41" s="124">
        <f t="shared" si="6"/>
        <v>6049</v>
      </c>
      <c r="H41" s="128">
        <f>G41/$G$9</f>
        <v>0.0015564893176303485</v>
      </c>
      <c r="I41" s="127">
        <v>2587</v>
      </c>
      <c r="J41" s="125">
        <v>3740</v>
      </c>
      <c r="K41" s="126">
        <v>299</v>
      </c>
      <c r="L41" s="125">
        <v>310</v>
      </c>
      <c r="M41" s="124">
        <f>SUM(I41:L41)</f>
        <v>6936</v>
      </c>
      <c r="N41" s="130">
        <f>IF(ISERROR(G41/M41-1),"         /0",(G41/M41-1))</f>
        <v>-0.12788350634371393</v>
      </c>
      <c r="O41" s="129">
        <v>29982</v>
      </c>
      <c r="P41" s="125">
        <v>29540</v>
      </c>
      <c r="Q41" s="126">
        <v>4301</v>
      </c>
      <c r="R41" s="125">
        <v>3880</v>
      </c>
      <c r="S41" s="124">
        <f>SUM(O41:R41)</f>
        <v>67703</v>
      </c>
      <c r="T41" s="128">
        <f>S41/$S$9</f>
        <v>0.0016117148624234976</v>
      </c>
      <c r="U41" s="127">
        <v>27493</v>
      </c>
      <c r="V41" s="125">
        <v>28023</v>
      </c>
      <c r="W41" s="126">
        <v>5082</v>
      </c>
      <c r="X41" s="125">
        <v>5031</v>
      </c>
      <c r="Y41" s="124">
        <f>SUM(U41:X41)</f>
        <v>65629</v>
      </c>
      <c r="Z41" s="123">
        <f>IF(ISERROR(S41/Y41-1),"         /0",IF(S41/Y41&gt;5,"  *  ",(S41/Y41-1)))</f>
        <v>0.031601883313779</v>
      </c>
    </row>
    <row r="42" spans="1:26" ht="21" customHeight="1">
      <c r="A42" s="131" t="s">
        <v>241</v>
      </c>
      <c r="B42" s="330" t="s">
        <v>242</v>
      </c>
      <c r="C42" s="129">
        <v>2945</v>
      </c>
      <c r="D42" s="125">
        <v>2850</v>
      </c>
      <c r="E42" s="126">
        <v>0</v>
      </c>
      <c r="F42" s="125">
        <v>0</v>
      </c>
      <c r="G42" s="124">
        <f t="shared" si="6"/>
        <v>5795</v>
      </c>
      <c r="H42" s="128">
        <f aca="true" t="shared" si="22" ref="H42:H54">G42/$G$9</f>
        <v>0.0014911316904724532</v>
      </c>
      <c r="I42" s="127">
        <v>3611</v>
      </c>
      <c r="J42" s="125">
        <v>3869</v>
      </c>
      <c r="K42" s="126"/>
      <c r="L42" s="125"/>
      <c r="M42" s="124">
        <f aca="true" t="shared" si="23" ref="M42:M54">SUM(I42:L42)</f>
        <v>7480</v>
      </c>
      <c r="N42" s="130">
        <f aca="true" t="shared" si="24" ref="N42:N54">IF(ISERROR(G42/M42-1),"         /0",(G42/M42-1))</f>
        <v>-0.22526737967914434</v>
      </c>
      <c r="O42" s="129">
        <v>27180</v>
      </c>
      <c r="P42" s="125">
        <v>26298</v>
      </c>
      <c r="Q42" s="126">
        <v>86</v>
      </c>
      <c r="R42" s="125">
        <v>88</v>
      </c>
      <c r="S42" s="124">
        <f aca="true" t="shared" si="25" ref="S42:S54">SUM(O42:R42)</f>
        <v>53652</v>
      </c>
      <c r="T42" s="128">
        <f aca="true" t="shared" si="26" ref="T42:T54">S42/$S$9</f>
        <v>0.0012772214790887477</v>
      </c>
      <c r="U42" s="127">
        <v>38451</v>
      </c>
      <c r="V42" s="125">
        <v>36255</v>
      </c>
      <c r="W42" s="126">
        <v>24</v>
      </c>
      <c r="X42" s="125">
        <v>24</v>
      </c>
      <c r="Y42" s="124">
        <f aca="true" t="shared" si="27" ref="Y42:Y54">SUM(U42:X42)</f>
        <v>74754</v>
      </c>
      <c r="Z42" s="123">
        <f aca="true" t="shared" si="28" ref="Z42:Z54">IF(ISERROR(S42/Y42-1),"         /0",IF(S42/Y42&gt;5,"  *  ",(S42/Y42-1)))</f>
        <v>-0.28228589774460233</v>
      </c>
    </row>
    <row r="43" spans="1:26" ht="21" customHeight="1">
      <c r="A43" s="131" t="s">
        <v>243</v>
      </c>
      <c r="B43" s="330" t="s">
        <v>244</v>
      </c>
      <c r="C43" s="129">
        <v>1694</v>
      </c>
      <c r="D43" s="125">
        <v>2524</v>
      </c>
      <c r="E43" s="126">
        <v>269</v>
      </c>
      <c r="F43" s="125">
        <v>340</v>
      </c>
      <c r="G43" s="124">
        <f t="shared" si="6"/>
        <v>4827</v>
      </c>
      <c r="H43" s="128">
        <f t="shared" si="22"/>
        <v>0.001242052229492758</v>
      </c>
      <c r="I43" s="127">
        <v>1164</v>
      </c>
      <c r="J43" s="125">
        <v>1509</v>
      </c>
      <c r="K43" s="126">
        <v>116</v>
      </c>
      <c r="L43" s="125">
        <v>114</v>
      </c>
      <c r="M43" s="124">
        <f t="shared" si="23"/>
        <v>2903</v>
      </c>
      <c r="N43" s="130">
        <f t="shared" si="24"/>
        <v>0.662762659317947</v>
      </c>
      <c r="O43" s="129">
        <v>19841</v>
      </c>
      <c r="P43" s="125">
        <v>20632</v>
      </c>
      <c r="Q43" s="126">
        <v>970</v>
      </c>
      <c r="R43" s="125">
        <v>924</v>
      </c>
      <c r="S43" s="124">
        <f t="shared" si="25"/>
        <v>42367</v>
      </c>
      <c r="T43" s="128">
        <f t="shared" si="26"/>
        <v>0.0010085745620769585</v>
      </c>
      <c r="U43" s="127">
        <v>15247</v>
      </c>
      <c r="V43" s="125">
        <v>14978</v>
      </c>
      <c r="W43" s="126">
        <v>617</v>
      </c>
      <c r="X43" s="125">
        <v>607</v>
      </c>
      <c r="Y43" s="124">
        <f t="shared" si="27"/>
        <v>31449</v>
      </c>
      <c r="Z43" s="123">
        <f t="shared" si="28"/>
        <v>0.34716525167731893</v>
      </c>
    </row>
    <row r="44" spans="1:26" ht="21" customHeight="1">
      <c r="A44" s="131" t="s">
        <v>245</v>
      </c>
      <c r="B44" s="330" t="s">
        <v>246</v>
      </c>
      <c r="C44" s="129">
        <v>1609</v>
      </c>
      <c r="D44" s="125">
        <v>1619</v>
      </c>
      <c r="E44" s="126">
        <v>293</v>
      </c>
      <c r="F44" s="125">
        <v>419</v>
      </c>
      <c r="G44" s="124">
        <f t="shared" si="6"/>
        <v>3940</v>
      </c>
      <c r="H44" s="128">
        <f t="shared" si="22"/>
        <v>0.0010138151614256198</v>
      </c>
      <c r="I44" s="127">
        <v>1335</v>
      </c>
      <c r="J44" s="125">
        <v>1260</v>
      </c>
      <c r="K44" s="126">
        <v>160</v>
      </c>
      <c r="L44" s="125">
        <v>128</v>
      </c>
      <c r="M44" s="124">
        <f t="shared" si="23"/>
        <v>2883</v>
      </c>
      <c r="N44" s="130">
        <f t="shared" si="24"/>
        <v>0.36663198057578916</v>
      </c>
      <c r="O44" s="129">
        <v>16179</v>
      </c>
      <c r="P44" s="125">
        <v>16181</v>
      </c>
      <c r="Q44" s="126">
        <v>2597</v>
      </c>
      <c r="R44" s="125">
        <v>2341</v>
      </c>
      <c r="S44" s="124">
        <f t="shared" si="25"/>
        <v>37298</v>
      </c>
      <c r="T44" s="128">
        <f t="shared" si="26"/>
        <v>0.0008879036518126466</v>
      </c>
      <c r="U44" s="127">
        <v>15221</v>
      </c>
      <c r="V44" s="125">
        <v>15609</v>
      </c>
      <c r="W44" s="126">
        <v>1780</v>
      </c>
      <c r="X44" s="125">
        <v>1573</v>
      </c>
      <c r="Y44" s="124">
        <f t="shared" si="27"/>
        <v>34183</v>
      </c>
      <c r="Z44" s="123">
        <f t="shared" si="28"/>
        <v>0.09112716847555813</v>
      </c>
    </row>
    <row r="45" spans="1:26" ht="21" customHeight="1">
      <c r="A45" s="131" t="s">
        <v>247</v>
      </c>
      <c r="B45" s="330" t="s">
        <v>248</v>
      </c>
      <c r="C45" s="129">
        <v>434</v>
      </c>
      <c r="D45" s="125">
        <v>488</v>
      </c>
      <c r="E45" s="126">
        <v>1054</v>
      </c>
      <c r="F45" s="125">
        <v>1817</v>
      </c>
      <c r="G45" s="124">
        <f t="shared" si="6"/>
        <v>3793</v>
      </c>
      <c r="H45" s="128">
        <f t="shared" si="22"/>
        <v>0.0009759900779917197</v>
      </c>
      <c r="I45" s="127">
        <v>845</v>
      </c>
      <c r="J45" s="125">
        <v>1210</v>
      </c>
      <c r="K45" s="126">
        <v>546</v>
      </c>
      <c r="L45" s="125">
        <v>781</v>
      </c>
      <c r="M45" s="124">
        <f t="shared" si="23"/>
        <v>3382</v>
      </c>
      <c r="N45" s="130">
        <f t="shared" si="24"/>
        <v>0.12152572442341802</v>
      </c>
      <c r="O45" s="129">
        <v>10206</v>
      </c>
      <c r="P45" s="125">
        <v>10399</v>
      </c>
      <c r="Q45" s="126">
        <v>8054</v>
      </c>
      <c r="R45" s="125">
        <v>8416</v>
      </c>
      <c r="S45" s="124">
        <f t="shared" si="25"/>
        <v>37075</v>
      </c>
      <c r="T45" s="128">
        <f t="shared" si="26"/>
        <v>0.000882594988764917</v>
      </c>
      <c r="U45" s="127">
        <v>13852</v>
      </c>
      <c r="V45" s="125">
        <v>14105</v>
      </c>
      <c r="W45" s="126">
        <v>3363</v>
      </c>
      <c r="X45" s="125">
        <v>3339</v>
      </c>
      <c r="Y45" s="124">
        <f t="shared" si="27"/>
        <v>34659</v>
      </c>
      <c r="Z45" s="123">
        <f t="shared" si="28"/>
        <v>0.06970772382353796</v>
      </c>
    </row>
    <row r="46" spans="1:26" ht="21" customHeight="1">
      <c r="A46" s="131" t="s">
        <v>249</v>
      </c>
      <c r="B46" s="330" t="s">
        <v>250</v>
      </c>
      <c r="C46" s="129">
        <v>1090</v>
      </c>
      <c r="D46" s="125">
        <v>1198</v>
      </c>
      <c r="E46" s="126">
        <v>602</v>
      </c>
      <c r="F46" s="125">
        <v>634</v>
      </c>
      <c r="G46" s="124">
        <f t="shared" si="6"/>
        <v>3524</v>
      </c>
      <c r="H46" s="128">
        <f t="shared" si="22"/>
        <v>0.0009067727484426101</v>
      </c>
      <c r="I46" s="127">
        <v>1079</v>
      </c>
      <c r="J46" s="125">
        <v>1150</v>
      </c>
      <c r="K46" s="126">
        <v>735</v>
      </c>
      <c r="L46" s="125">
        <v>771</v>
      </c>
      <c r="M46" s="124">
        <f t="shared" si="23"/>
        <v>3735</v>
      </c>
      <c r="N46" s="130">
        <f t="shared" si="24"/>
        <v>-0.056492637215528774</v>
      </c>
      <c r="O46" s="129">
        <v>11868</v>
      </c>
      <c r="P46" s="125">
        <v>12069</v>
      </c>
      <c r="Q46" s="126">
        <v>6574</v>
      </c>
      <c r="R46" s="125">
        <v>6044</v>
      </c>
      <c r="S46" s="124">
        <f t="shared" si="25"/>
        <v>36555</v>
      </c>
      <c r="T46" s="128">
        <f t="shared" si="26"/>
        <v>0.0008702160435415115</v>
      </c>
      <c r="U46" s="127">
        <v>9549</v>
      </c>
      <c r="V46" s="125">
        <v>9515</v>
      </c>
      <c r="W46" s="126">
        <v>5646</v>
      </c>
      <c r="X46" s="125">
        <v>5609</v>
      </c>
      <c r="Y46" s="124">
        <f t="shared" si="27"/>
        <v>30319</v>
      </c>
      <c r="Z46" s="123">
        <f t="shared" si="28"/>
        <v>0.20567960684719155</v>
      </c>
    </row>
    <row r="47" spans="1:26" ht="21" customHeight="1">
      <c r="A47" s="131" t="s">
        <v>251</v>
      </c>
      <c r="B47" s="330" t="s">
        <v>251</v>
      </c>
      <c r="C47" s="129">
        <v>974</v>
      </c>
      <c r="D47" s="125">
        <v>891</v>
      </c>
      <c r="E47" s="126">
        <v>750</v>
      </c>
      <c r="F47" s="125">
        <v>695</v>
      </c>
      <c r="G47" s="124">
        <f t="shared" si="6"/>
        <v>3310</v>
      </c>
      <c r="H47" s="128">
        <f t="shared" si="22"/>
        <v>0.0008517076609946195</v>
      </c>
      <c r="I47" s="127">
        <v>852</v>
      </c>
      <c r="J47" s="125">
        <v>435</v>
      </c>
      <c r="K47" s="126">
        <v>808</v>
      </c>
      <c r="L47" s="125">
        <v>919</v>
      </c>
      <c r="M47" s="124">
        <f t="shared" si="23"/>
        <v>3014</v>
      </c>
      <c r="N47" s="130">
        <f t="shared" si="24"/>
        <v>0.09820836098208363</v>
      </c>
      <c r="O47" s="129">
        <v>9090</v>
      </c>
      <c r="P47" s="125">
        <v>9626</v>
      </c>
      <c r="Q47" s="126">
        <v>7509</v>
      </c>
      <c r="R47" s="125">
        <v>7306</v>
      </c>
      <c r="S47" s="124">
        <f t="shared" si="25"/>
        <v>33531</v>
      </c>
      <c r="T47" s="128">
        <f t="shared" si="26"/>
        <v>0.0007982277159346306</v>
      </c>
      <c r="U47" s="127">
        <v>5572</v>
      </c>
      <c r="V47" s="125">
        <v>5473</v>
      </c>
      <c r="W47" s="126">
        <v>6511</v>
      </c>
      <c r="X47" s="125">
        <v>6429</v>
      </c>
      <c r="Y47" s="124">
        <f t="shared" si="27"/>
        <v>23985</v>
      </c>
      <c r="Z47" s="123">
        <f t="shared" si="28"/>
        <v>0.3979987492182615</v>
      </c>
    </row>
    <row r="48" spans="1:26" ht="21" customHeight="1">
      <c r="A48" s="131" t="s">
        <v>252</v>
      </c>
      <c r="B48" s="330" t="s">
        <v>253</v>
      </c>
      <c r="C48" s="129">
        <v>1297</v>
      </c>
      <c r="D48" s="125">
        <v>1144</v>
      </c>
      <c r="E48" s="126">
        <v>310</v>
      </c>
      <c r="F48" s="125">
        <v>216</v>
      </c>
      <c r="G48" s="124">
        <f t="shared" si="6"/>
        <v>2967</v>
      </c>
      <c r="H48" s="128">
        <f t="shared" si="22"/>
        <v>0.0007634491329821862</v>
      </c>
      <c r="I48" s="127">
        <v>1140</v>
      </c>
      <c r="J48" s="125">
        <v>932</v>
      </c>
      <c r="K48" s="126">
        <v>246</v>
      </c>
      <c r="L48" s="125">
        <v>171</v>
      </c>
      <c r="M48" s="124">
        <f t="shared" si="23"/>
        <v>2489</v>
      </c>
      <c r="N48" s="130">
        <f t="shared" si="24"/>
        <v>0.19204499799116115</v>
      </c>
      <c r="O48" s="129">
        <v>12942</v>
      </c>
      <c r="P48" s="125">
        <v>12593</v>
      </c>
      <c r="Q48" s="126">
        <v>1642</v>
      </c>
      <c r="R48" s="125">
        <v>1808</v>
      </c>
      <c r="S48" s="124">
        <f t="shared" si="25"/>
        <v>28985</v>
      </c>
      <c r="T48" s="128">
        <f t="shared" si="26"/>
        <v>0.0006900071678853976</v>
      </c>
      <c r="U48" s="127">
        <v>11879</v>
      </c>
      <c r="V48" s="125">
        <v>12065</v>
      </c>
      <c r="W48" s="126">
        <v>991</v>
      </c>
      <c r="X48" s="125">
        <v>1078</v>
      </c>
      <c r="Y48" s="124">
        <f t="shared" si="27"/>
        <v>26013</v>
      </c>
      <c r="Z48" s="123">
        <f t="shared" si="28"/>
        <v>0.11425056702418024</v>
      </c>
    </row>
    <row r="49" spans="1:26" ht="21" customHeight="1">
      <c r="A49" s="131" t="s">
        <v>254</v>
      </c>
      <c r="B49" s="330" t="s">
        <v>255</v>
      </c>
      <c r="C49" s="129">
        <v>1324</v>
      </c>
      <c r="D49" s="125">
        <v>1402</v>
      </c>
      <c r="E49" s="126">
        <v>25</v>
      </c>
      <c r="F49" s="125">
        <v>32</v>
      </c>
      <c r="G49" s="124">
        <f t="shared" si="6"/>
        <v>2783</v>
      </c>
      <c r="H49" s="128">
        <f t="shared" si="22"/>
        <v>0.0007161034503166242</v>
      </c>
      <c r="I49" s="127">
        <v>1443</v>
      </c>
      <c r="J49" s="125">
        <v>1485</v>
      </c>
      <c r="K49" s="126">
        <v>39</v>
      </c>
      <c r="L49" s="125">
        <v>37</v>
      </c>
      <c r="M49" s="124">
        <f t="shared" si="23"/>
        <v>3004</v>
      </c>
      <c r="N49" s="130">
        <f t="shared" si="24"/>
        <v>-0.07356857523302263</v>
      </c>
      <c r="O49" s="129">
        <v>18570</v>
      </c>
      <c r="P49" s="125">
        <v>18686</v>
      </c>
      <c r="Q49" s="126">
        <v>335</v>
      </c>
      <c r="R49" s="125">
        <v>350</v>
      </c>
      <c r="S49" s="124">
        <f t="shared" si="25"/>
        <v>37941</v>
      </c>
      <c r="T49" s="128">
        <f t="shared" si="26"/>
        <v>0.0009032106936946652</v>
      </c>
      <c r="U49" s="127">
        <v>17219</v>
      </c>
      <c r="V49" s="125">
        <v>17040</v>
      </c>
      <c r="W49" s="126">
        <v>453</v>
      </c>
      <c r="X49" s="125">
        <v>462</v>
      </c>
      <c r="Y49" s="124">
        <f t="shared" si="27"/>
        <v>35174</v>
      </c>
      <c r="Z49" s="123">
        <f t="shared" si="28"/>
        <v>0.07866606015807132</v>
      </c>
    </row>
    <row r="50" spans="1:26" ht="21" customHeight="1">
      <c r="A50" s="131" t="s">
        <v>256</v>
      </c>
      <c r="B50" s="330" t="s">
        <v>256</v>
      </c>
      <c r="C50" s="129">
        <v>505</v>
      </c>
      <c r="D50" s="125">
        <v>476</v>
      </c>
      <c r="E50" s="126">
        <v>648</v>
      </c>
      <c r="F50" s="125">
        <v>854</v>
      </c>
      <c r="G50" s="124">
        <f t="shared" si="6"/>
        <v>2483</v>
      </c>
      <c r="H50" s="128">
        <f t="shared" si="22"/>
        <v>0.0006389094024923385</v>
      </c>
      <c r="I50" s="127">
        <v>535</v>
      </c>
      <c r="J50" s="125">
        <v>471</v>
      </c>
      <c r="K50" s="126">
        <v>515</v>
      </c>
      <c r="L50" s="125">
        <v>575</v>
      </c>
      <c r="M50" s="124">
        <f t="shared" si="23"/>
        <v>2096</v>
      </c>
      <c r="N50" s="130">
        <f t="shared" si="24"/>
        <v>0.18463740458015265</v>
      </c>
      <c r="O50" s="129">
        <v>5981</v>
      </c>
      <c r="P50" s="125">
        <v>5919</v>
      </c>
      <c r="Q50" s="126">
        <v>5486</v>
      </c>
      <c r="R50" s="125">
        <v>5696</v>
      </c>
      <c r="S50" s="124">
        <f t="shared" si="25"/>
        <v>23082</v>
      </c>
      <c r="T50" s="128">
        <f t="shared" si="26"/>
        <v>0.0005494823339358547</v>
      </c>
      <c r="U50" s="127">
        <v>6613</v>
      </c>
      <c r="V50" s="125">
        <v>6610</v>
      </c>
      <c r="W50" s="126">
        <v>6464</v>
      </c>
      <c r="X50" s="125">
        <v>6397</v>
      </c>
      <c r="Y50" s="124">
        <f t="shared" si="27"/>
        <v>26084</v>
      </c>
      <c r="Z50" s="123">
        <f t="shared" si="28"/>
        <v>-0.1150897101671523</v>
      </c>
    </row>
    <row r="51" spans="1:26" ht="21" customHeight="1">
      <c r="A51" s="131" t="s">
        <v>257</v>
      </c>
      <c r="B51" s="330" t="s">
        <v>257</v>
      </c>
      <c r="C51" s="129">
        <v>903</v>
      </c>
      <c r="D51" s="125">
        <v>851</v>
      </c>
      <c r="E51" s="126">
        <v>292</v>
      </c>
      <c r="F51" s="125">
        <v>285</v>
      </c>
      <c r="G51" s="124">
        <f t="shared" si="6"/>
        <v>2331</v>
      </c>
      <c r="H51" s="128">
        <f t="shared" si="22"/>
        <v>0.0005997977515947003</v>
      </c>
      <c r="I51" s="127">
        <v>862</v>
      </c>
      <c r="J51" s="125">
        <v>849</v>
      </c>
      <c r="K51" s="126">
        <v>352</v>
      </c>
      <c r="L51" s="125">
        <v>311</v>
      </c>
      <c r="M51" s="124">
        <f t="shared" si="23"/>
        <v>2374</v>
      </c>
      <c r="N51" s="130">
        <f t="shared" si="24"/>
        <v>-0.018112889637742158</v>
      </c>
      <c r="O51" s="129">
        <v>10888</v>
      </c>
      <c r="P51" s="125">
        <v>10868</v>
      </c>
      <c r="Q51" s="126">
        <v>3460</v>
      </c>
      <c r="R51" s="125">
        <v>3391</v>
      </c>
      <c r="S51" s="124">
        <f t="shared" si="25"/>
        <v>28607</v>
      </c>
      <c r="T51" s="128">
        <f t="shared" si="26"/>
        <v>0.0006810086269345375</v>
      </c>
      <c r="U51" s="127">
        <v>9719</v>
      </c>
      <c r="V51" s="125">
        <v>9990</v>
      </c>
      <c r="W51" s="126">
        <v>2705</v>
      </c>
      <c r="X51" s="125">
        <v>2661</v>
      </c>
      <c r="Y51" s="124">
        <f t="shared" si="27"/>
        <v>25075</v>
      </c>
      <c r="Z51" s="123">
        <f t="shared" si="28"/>
        <v>0.1408574277168495</v>
      </c>
    </row>
    <row r="52" spans="1:26" ht="21" customHeight="1">
      <c r="A52" s="131" t="s">
        <v>258</v>
      </c>
      <c r="B52" s="330" t="s">
        <v>259</v>
      </c>
      <c r="C52" s="129">
        <v>1038</v>
      </c>
      <c r="D52" s="125">
        <v>1184</v>
      </c>
      <c r="E52" s="126">
        <v>19</v>
      </c>
      <c r="F52" s="125">
        <v>18</v>
      </c>
      <c r="G52" s="124">
        <f t="shared" si="6"/>
        <v>2259</v>
      </c>
      <c r="H52" s="128">
        <f t="shared" si="22"/>
        <v>0.0005812711801168718</v>
      </c>
      <c r="I52" s="127">
        <v>1413</v>
      </c>
      <c r="J52" s="125">
        <v>1108</v>
      </c>
      <c r="K52" s="126"/>
      <c r="L52" s="125"/>
      <c r="M52" s="124">
        <f t="shared" si="23"/>
        <v>2521</v>
      </c>
      <c r="N52" s="130">
        <f t="shared" si="24"/>
        <v>-0.1039270130900436</v>
      </c>
      <c r="O52" s="129">
        <v>12514</v>
      </c>
      <c r="P52" s="125">
        <v>13545</v>
      </c>
      <c r="Q52" s="126">
        <v>37</v>
      </c>
      <c r="R52" s="125">
        <v>37</v>
      </c>
      <c r="S52" s="124">
        <f t="shared" si="25"/>
        <v>26133</v>
      </c>
      <c r="T52" s="128">
        <f t="shared" si="26"/>
        <v>0.000622113414467797</v>
      </c>
      <c r="U52" s="127">
        <v>11203</v>
      </c>
      <c r="V52" s="125">
        <v>11529</v>
      </c>
      <c r="W52" s="126">
        <v>25</v>
      </c>
      <c r="X52" s="125">
        <v>26</v>
      </c>
      <c r="Y52" s="124">
        <f t="shared" si="27"/>
        <v>22783</v>
      </c>
      <c r="Z52" s="123">
        <f t="shared" si="28"/>
        <v>0.14703945924592898</v>
      </c>
    </row>
    <row r="53" spans="1:26" ht="21" customHeight="1">
      <c r="A53" s="131" t="s">
        <v>260</v>
      </c>
      <c r="B53" s="330" t="s">
        <v>261</v>
      </c>
      <c r="C53" s="129">
        <v>160</v>
      </c>
      <c r="D53" s="125">
        <v>239</v>
      </c>
      <c r="E53" s="126">
        <v>682</v>
      </c>
      <c r="F53" s="125">
        <v>1084</v>
      </c>
      <c r="G53" s="124">
        <f t="shared" si="6"/>
        <v>2165</v>
      </c>
      <c r="H53" s="128">
        <f t="shared" si="22"/>
        <v>0.0005570837117985955</v>
      </c>
      <c r="I53" s="127">
        <v>409</v>
      </c>
      <c r="J53" s="125">
        <v>693</v>
      </c>
      <c r="K53" s="126">
        <v>393</v>
      </c>
      <c r="L53" s="125">
        <v>591</v>
      </c>
      <c r="M53" s="124">
        <f t="shared" si="23"/>
        <v>2086</v>
      </c>
      <c r="N53" s="130">
        <f t="shared" si="24"/>
        <v>0.03787152444870556</v>
      </c>
      <c r="O53" s="129">
        <v>7502</v>
      </c>
      <c r="P53" s="125">
        <v>7404</v>
      </c>
      <c r="Q53" s="126">
        <v>4952</v>
      </c>
      <c r="R53" s="125">
        <v>4858</v>
      </c>
      <c r="S53" s="124">
        <f t="shared" si="25"/>
        <v>24716</v>
      </c>
      <c r="T53" s="128">
        <f t="shared" si="26"/>
        <v>0.0005883807887340172</v>
      </c>
      <c r="U53" s="127">
        <v>6394</v>
      </c>
      <c r="V53" s="125">
        <v>6245</v>
      </c>
      <c r="W53" s="126">
        <v>3759</v>
      </c>
      <c r="X53" s="125">
        <v>3484</v>
      </c>
      <c r="Y53" s="124">
        <f t="shared" si="27"/>
        <v>19882</v>
      </c>
      <c r="Z53" s="123">
        <f t="shared" si="28"/>
        <v>0.24313449351171923</v>
      </c>
    </row>
    <row r="54" spans="1:26" ht="21" customHeight="1">
      <c r="A54" s="131" t="s">
        <v>262</v>
      </c>
      <c r="B54" s="330" t="s">
        <v>262</v>
      </c>
      <c r="C54" s="129">
        <v>861</v>
      </c>
      <c r="D54" s="125">
        <v>546</v>
      </c>
      <c r="E54" s="126">
        <v>179</v>
      </c>
      <c r="F54" s="125">
        <v>299</v>
      </c>
      <c r="G54" s="124">
        <f t="shared" si="6"/>
        <v>1885</v>
      </c>
      <c r="H54" s="128">
        <f t="shared" si="22"/>
        <v>0.0004850359338292622</v>
      </c>
      <c r="I54" s="127">
        <v>935</v>
      </c>
      <c r="J54" s="125">
        <v>362</v>
      </c>
      <c r="K54" s="126">
        <v>96</v>
      </c>
      <c r="L54" s="125">
        <v>43</v>
      </c>
      <c r="M54" s="124">
        <f t="shared" si="23"/>
        <v>1436</v>
      </c>
      <c r="N54" s="130">
        <f t="shared" si="24"/>
        <v>0.31267409470752083</v>
      </c>
      <c r="O54" s="129">
        <v>8544</v>
      </c>
      <c r="P54" s="125">
        <v>9433</v>
      </c>
      <c r="Q54" s="126">
        <v>1335</v>
      </c>
      <c r="R54" s="125">
        <v>792</v>
      </c>
      <c r="S54" s="124">
        <f t="shared" si="25"/>
        <v>20104</v>
      </c>
      <c r="T54" s="128">
        <f t="shared" si="26"/>
        <v>0.00047858906686796735</v>
      </c>
      <c r="U54" s="127">
        <v>4082</v>
      </c>
      <c r="V54" s="125">
        <v>3330</v>
      </c>
      <c r="W54" s="126">
        <v>797</v>
      </c>
      <c r="X54" s="125">
        <v>272</v>
      </c>
      <c r="Y54" s="124">
        <f t="shared" si="27"/>
        <v>8481</v>
      </c>
      <c r="Z54" s="123">
        <f t="shared" si="28"/>
        <v>1.3704751798137011</v>
      </c>
    </row>
    <row r="55" spans="1:26" ht="21" customHeight="1">
      <c r="A55" s="131" t="s">
        <v>263</v>
      </c>
      <c r="B55" s="330" t="s">
        <v>264</v>
      </c>
      <c r="C55" s="129">
        <v>32</v>
      </c>
      <c r="D55" s="125">
        <v>33</v>
      </c>
      <c r="E55" s="126">
        <v>896</v>
      </c>
      <c r="F55" s="125">
        <v>849</v>
      </c>
      <c r="G55" s="124">
        <f t="shared" si="6"/>
        <v>1810</v>
      </c>
      <c r="H55" s="128">
        <f aca="true" t="shared" si="29" ref="H55:H69">G55/$G$9</f>
        <v>0.00046573742187319076</v>
      </c>
      <c r="I55" s="127">
        <v>22</v>
      </c>
      <c r="J55" s="125">
        <v>10</v>
      </c>
      <c r="K55" s="126">
        <v>682</v>
      </c>
      <c r="L55" s="125">
        <v>783</v>
      </c>
      <c r="M55" s="124">
        <f aca="true" t="shared" si="30" ref="M55:M69">SUM(I55:L55)</f>
        <v>1497</v>
      </c>
      <c r="N55" s="130">
        <f aca="true" t="shared" si="31" ref="N55:N69">IF(ISERROR(G55/M55-1),"         /0",(G55/M55-1))</f>
        <v>0.20908483633934538</v>
      </c>
      <c r="O55" s="129">
        <v>1924</v>
      </c>
      <c r="P55" s="125">
        <v>1952</v>
      </c>
      <c r="Q55" s="126">
        <v>11448</v>
      </c>
      <c r="R55" s="125">
        <v>11581</v>
      </c>
      <c r="S55" s="124">
        <f aca="true" t="shared" si="32" ref="S55:S69">SUM(O55:R55)</f>
        <v>26905</v>
      </c>
      <c r="T55" s="128">
        <f aca="true" t="shared" si="33" ref="T55:T69">S55/$S$9</f>
        <v>0.0006404913869917758</v>
      </c>
      <c r="U55" s="127">
        <v>972</v>
      </c>
      <c r="V55" s="125">
        <v>934</v>
      </c>
      <c r="W55" s="126">
        <v>7892</v>
      </c>
      <c r="X55" s="125">
        <v>8256</v>
      </c>
      <c r="Y55" s="124">
        <f aca="true" t="shared" si="34" ref="Y55:Y69">SUM(U55:X55)</f>
        <v>18054</v>
      </c>
      <c r="Z55" s="123">
        <f aca="true" t="shared" si="35" ref="Z55:Z69">IF(ISERROR(S55/Y55-1),"         /0",IF(S55/Y55&gt;5,"  *  ",(S55/Y55-1)))</f>
        <v>0.49025146781876594</v>
      </c>
    </row>
    <row r="56" spans="1:26" ht="21" customHeight="1">
      <c r="A56" s="131" t="s">
        <v>265</v>
      </c>
      <c r="B56" s="330" t="s">
        <v>265</v>
      </c>
      <c r="C56" s="129">
        <v>750</v>
      </c>
      <c r="D56" s="125">
        <v>1048</v>
      </c>
      <c r="E56" s="126">
        <v>0</v>
      </c>
      <c r="F56" s="125">
        <v>0</v>
      </c>
      <c r="G56" s="124">
        <f t="shared" si="6"/>
        <v>1798</v>
      </c>
      <c r="H56" s="128">
        <f t="shared" si="29"/>
        <v>0.0004626496599602193</v>
      </c>
      <c r="I56" s="127">
        <v>448</v>
      </c>
      <c r="J56" s="125">
        <v>653</v>
      </c>
      <c r="K56" s="126">
        <v>29</v>
      </c>
      <c r="L56" s="125">
        <v>43</v>
      </c>
      <c r="M56" s="124">
        <f t="shared" si="30"/>
        <v>1173</v>
      </c>
      <c r="N56" s="130">
        <f t="shared" si="31"/>
        <v>0.5328218243819267</v>
      </c>
      <c r="O56" s="129">
        <v>6404</v>
      </c>
      <c r="P56" s="125">
        <v>5846</v>
      </c>
      <c r="Q56" s="126">
        <v>49</v>
      </c>
      <c r="R56" s="125">
        <v>58</v>
      </c>
      <c r="S56" s="124">
        <f t="shared" si="32"/>
        <v>12357</v>
      </c>
      <c r="T56" s="128">
        <f t="shared" si="33"/>
        <v>0.0002941665887031174</v>
      </c>
      <c r="U56" s="127">
        <v>5019</v>
      </c>
      <c r="V56" s="125">
        <v>4676</v>
      </c>
      <c r="W56" s="126">
        <v>90</v>
      </c>
      <c r="X56" s="125">
        <v>127</v>
      </c>
      <c r="Y56" s="124">
        <f t="shared" si="34"/>
        <v>9912</v>
      </c>
      <c r="Z56" s="123">
        <f t="shared" si="35"/>
        <v>0.24667070217917675</v>
      </c>
    </row>
    <row r="57" spans="1:26" ht="21" customHeight="1">
      <c r="A57" s="131" t="s">
        <v>245</v>
      </c>
      <c r="B57" s="330" t="s">
        <v>266</v>
      </c>
      <c r="C57" s="129">
        <v>0</v>
      </c>
      <c r="D57" s="125">
        <v>0</v>
      </c>
      <c r="E57" s="126">
        <v>792</v>
      </c>
      <c r="F57" s="125">
        <v>721</v>
      </c>
      <c r="G57" s="124">
        <f t="shared" si="6"/>
        <v>1513</v>
      </c>
      <c r="H57" s="128">
        <f t="shared" si="29"/>
        <v>0.00038931531452714787</v>
      </c>
      <c r="I57" s="127"/>
      <c r="J57" s="125"/>
      <c r="K57" s="126">
        <v>480</v>
      </c>
      <c r="L57" s="125">
        <v>513</v>
      </c>
      <c r="M57" s="124">
        <f t="shared" si="30"/>
        <v>993</v>
      </c>
      <c r="N57" s="130">
        <f t="shared" si="31"/>
        <v>0.5236656596173213</v>
      </c>
      <c r="O57" s="129"/>
      <c r="P57" s="125"/>
      <c r="Q57" s="126">
        <v>6604</v>
      </c>
      <c r="R57" s="125">
        <v>7190</v>
      </c>
      <c r="S57" s="124">
        <f t="shared" si="32"/>
        <v>13794</v>
      </c>
      <c r="T57" s="128">
        <f t="shared" si="33"/>
        <v>0.00032837532771472054</v>
      </c>
      <c r="U57" s="127"/>
      <c r="V57" s="125"/>
      <c r="W57" s="126">
        <v>5419</v>
      </c>
      <c r="X57" s="125">
        <v>5936</v>
      </c>
      <c r="Y57" s="124">
        <f t="shared" si="34"/>
        <v>11355</v>
      </c>
      <c r="Z57" s="123">
        <f t="shared" si="35"/>
        <v>0.21479524438573305</v>
      </c>
    </row>
    <row r="58" spans="1:26" ht="21" customHeight="1">
      <c r="A58" s="131" t="s">
        <v>267</v>
      </c>
      <c r="B58" s="330" t="s">
        <v>267</v>
      </c>
      <c r="C58" s="129">
        <v>0</v>
      </c>
      <c r="D58" s="125">
        <v>0</v>
      </c>
      <c r="E58" s="126">
        <v>625</v>
      </c>
      <c r="F58" s="125">
        <v>635</v>
      </c>
      <c r="G58" s="124">
        <f t="shared" si="6"/>
        <v>1260</v>
      </c>
      <c r="H58" s="128">
        <f t="shared" si="29"/>
        <v>0.0003242150008620002</v>
      </c>
      <c r="I58" s="127"/>
      <c r="J58" s="125"/>
      <c r="K58" s="126">
        <v>700</v>
      </c>
      <c r="L58" s="125">
        <v>760</v>
      </c>
      <c r="M58" s="124">
        <f t="shared" si="30"/>
        <v>1460</v>
      </c>
      <c r="N58" s="130">
        <f t="shared" si="31"/>
        <v>-0.136986301369863</v>
      </c>
      <c r="O58" s="129"/>
      <c r="P58" s="125"/>
      <c r="Q58" s="126">
        <v>6502</v>
      </c>
      <c r="R58" s="125">
        <v>6945</v>
      </c>
      <c r="S58" s="124">
        <f t="shared" si="32"/>
        <v>13447</v>
      </c>
      <c r="T58" s="128">
        <f t="shared" si="33"/>
        <v>0.0003201147623444865</v>
      </c>
      <c r="U58" s="127"/>
      <c r="V58" s="125"/>
      <c r="W58" s="126">
        <v>5852</v>
      </c>
      <c r="X58" s="125">
        <v>5931</v>
      </c>
      <c r="Y58" s="124">
        <f t="shared" si="34"/>
        <v>11783</v>
      </c>
      <c r="Z58" s="123">
        <f t="shared" si="35"/>
        <v>0.1412204022744632</v>
      </c>
    </row>
    <row r="59" spans="1:26" ht="21" customHeight="1">
      <c r="A59" s="131" t="s">
        <v>227</v>
      </c>
      <c r="B59" s="330" t="s">
        <v>268</v>
      </c>
      <c r="C59" s="129">
        <v>382</v>
      </c>
      <c r="D59" s="125">
        <v>426</v>
      </c>
      <c r="E59" s="126">
        <v>155</v>
      </c>
      <c r="F59" s="125">
        <v>290</v>
      </c>
      <c r="G59" s="124">
        <f t="shared" si="6"/>
        <v>1253</v>
      </c>
      <c r="H59" s="128">
        <f t="shared" si="29"/>
        <v>0.0003224138064127669</v>
      </c>
      <c r="I59" s="127">
        <v>314</v>
      </c>
      <c r="J59" s="125">
        <v>398</v>
      </c>
      <c r="K59" s="126">
        <v>53</v>
      </c>
      <c r="L59" s="125">
        <v>20</v>
      </c>
      <c r="M59" s="124">
        <f t="shared" si="30"/>
        <v>785</v>
      </c>
      <c r="N59" s="130">
        <f t="shared" si="31"/>
        <v>0.5961783439490447</v>
      </c>
      <c r="O59" s="129">
        <v>3816</v>
      </c>
      <c r="P59" s="125">
        <v>4428</v>
      </c>
      <c r="Q59" s="126">
        <v>631</v>
      </c>
      <c r="R59" s="125">
        <v>1078</v>
      </c>
      <c r="S59" s="124">
        <f t="shared" si="32"/>
        <v>9953</v>
      </c>
      <c r="T59" s="128">
        <f t="shared" si="33"/>
        <v>0.00023693777270875841</v>
      </c>
      <c r="U59" s="127">
        <v>3551</v>
      </c>
      <c r="V59" s="125">
        <v>3225</v>
      </c>
      <c r="W59" s="126">
        <v>484</v>
      </c>
      <c r="X59" s="125">
        <v>390</v>
      </c>
      <c r="Y59" s="124">
        <f t="shared" si="34"/>
        <v>7650</v>
      </c>
      <c r="Z59" s="123">
        <f t="shared" si="35"/>
        <v>0.30104575163398684</v>
      </c>
    </row>
    <row r="60" spans="1:26" ht="21" customHeight="1">
      <c r="A60" s="131" t="s">
        <v>269</v>
      </c>
      <c r="B60" s="330" t="s">
        <v>269</v>
      </c>
      <c r="C60" s="129">
        <v>0</v>
      </c>
      <c r="D60" s="125">
        <v>0</v>
      </c>
      <c r="E60" s="126">
        <v>656</v>
      </c>
      <c r="F60" s="125">
        <v>557</v>
      </c>
      <c r="G60" s="124">
        <f t="shared" si="6"/>
        <v>1213</v>
      </c>
      <c r="H60" s="128">
        <f t="shared" si="29"/>
        <v>0.0003121212667028621</v>
      </c>
      <c r="I60" s="127"/>
      <c r="J60" s="125"/>
      <c r="K60" s="126">
        <v>721</v>
      </c>
      <c r="L60" s="125">
        <v>572</v>
      </c>
      <c r="M60" s="124">
        <f t="shared" si="30"/>
        <v>1293</v>
      </c>
      <c r="N60" s="130">
        <f t="shared" si="31"/>
        <v>-0.06187161639597838</v>
      </c>
      <c r="O60" s="129"/>
      <c r="P60" s="125"/>
      <c r="Q60" s="126">
        <v>5621</v>
      </c>
      <c r="R60" s="125">
        <v>5006</v>
      </c>
      <c r="S60" s="124">
        <f t="shared" si="32"/>
        <v>10627</v>
      </c>
      <c r="T60" s="128">
        <f t="shared" si="33"/>
        <v>0.00025298279017140315</v>
      </c>
      <c r="U60" s="127"/>
      <c r="V60" s="125"/>
      <c r="W60" s="126">
        <v>6568</v>
      </c>
      <c r="X60" s="125">
        <v>5635</v>
      </c>
      <c r="Y60" s="124">
        <f t="shared" si="34"/>
        <v>12203</v>
      </c>
      <c r="Z60" s="123">
        <f t="shared" si="35"/>
        <v>-0.12914857002376467</v>
      </c>
    </row>
    <row r="61" spans="1:26" ht="21" customHeight="1">
      <c r="A61" s="131" t="s">
        <v>270</v>
      </c>
      <c r="B61" s="330" t="s">
        <v>270</v>
      </c>
      <c r="C61" s="129">
        <v>468</v>
      </c>
      <c r="D61" s="125">
        <v>573</v>
      </c>
      <c r="E61" s="126">
        <v>5</v>
      </c>
      <c r="F61" s="125">
        <v>4</v>
      </c>
      <c r="G61" s="124">
        <f t="shared" si="6"/>
        <v>1050</v>
      </c>
      <c r="H61" s="128">
        <f t="shared" si="29"/>
        <v>0.0002701791673850002</v>
      </c>
      <c r="I61" s="127">
        <v>273</v>
      </c>
      <c r="J61" s="125">
        <v>276</v>
      </c>
      <c r="K61" s="126">
        <v>5</v>
      </c>
      <c r="L61" s="125">
        <v>5</v>
      </c>
      <c r="M61" s="124">
        <f t="shared" si="30"/>
        <v>559</v>
      </c>
      <c r="N61" s="130">
        <f t="shared" si="31"/>
        <v>0.8783542039355994</v>
      </c>
      <c r="O61" s="129">
        <v>3511</v>
      </c>
      <c r="P61" s="125">
        <v>3630</v>
      </c>
      <c r="Q61" s="126">
        <v>56</v>
      </c>
      <c r="R61" s="125">
        <v>66</v>
      </c>
      <c r="S61" s="124">
        <f t="shared" si="32"/>
        <v>7263</v>
      </c>
      <c r="T61" s="128">
        <f t="shared" si="33"/>
        <v>0.00017290053684152642</v>
      </c>
      <c r="U61" s="127">
        <v>2644</v>
      </c>
      <c r="V61" s="125">
        <v>2747</v>
      </c>
      <c r="W61" s="126">
        <v>78</v>
      </c>
      <c r="X61" s="125">
        <v>49</v>
      </c>
      <c r="Y61" s="124">
        <f t="shared" si="34"/>
        <v>5518</v>
      </c>
      <c r="Z61" s="123">
        <f t="shared" si="35"/>
        <v>0.3162377673069954</v>
      </c>
    </row>
    <row r="62" spans="1:26" ht="21" customHeight="1">
      <c r="A62" s="131" t="s">
        <v>271</v>
      </c>
      <c r="B62" s="330" t="s">
        <v>272</v>
      </c>
      <c r="C62" s="129">
        <v>0</v>
      </c>
      <c r="D62" s="125">
        <v>0</v>
      </c>
      <c r="E62" s="126">
        <v>468</v>
      </c>
      <c r="F62" s="125">
        <v>567</v>
      </c>
      <c r="G62" s="124">
        <f t="shared" si="6"/>
        <v>1035</v>
      </c>
      <c r="H62" s="128">
        <f t="shared" si="29"/>
        <v>0.0002663194649937859</v>
      </c>
      <c r="I62" s="127"/>
      <c r="J62" s="125"/>
      <c r="K62" s="126">
        <v>73</v>
      </c>
      <c r="L62" s="125">
        <v>51</v>
      </c>
      <c r="M62" s="124">
        <f t="shared" si="30"/>
        <v>124</v>
      </c>
      <c r="N62" s="130">
        <f t="shared" si="31"/>
        <v>7.346774193548388</v>
      </c>
      <c r="O62" s="129"/>
      <c r="P62" s="125"/>
      <c r="Q62" s="126">
        <v>2122</v>
      </c>
      <c r="R62" s="125">
        <v>2011</v>
      </c>
      <c r="S62" s="124">
        <f t="shared" si="32"/>
        <v>4133</v>
      </c>
      <c r="T62" s="128">
        <f t="shared" si="33"/>
        <v>9.83888088621821E-05</v>
      </c>
      <c r="U62" s="127"/>
      <c r="V62" s="125"/>
      <c r="W62" s="126">
        <v>1125</v>
      </c>
      <c r="X62" s="125">
        <v>912</v>
      </c>
      <c r="Y62" s="124">
        <f t="shared" si="34"/>
        <v>2037</v>
      </c>
      <c r="Z62" s="123">
        <f t="shared" si="35"/>
        <v>1.0289641629847814</v>
      </c>
    </row>
    <row r="63" spans="1:26" ht="21" customHeight="1">
      <c r="A63" s="131" t="s">
        <v>273</v>
      </c>
      <c r="B63" s="330" t="s">
        <v>273</v>
      </c>
      <c r="C63" s="129">
        <v>0</v>
      </c>
      <c r="D63" s="125">
        <v>0</v>
      </c>
      <c r="E63" s="126">
        <v>524</v>
      </c>
      <c r="F63" s="125">
        <v>447</v>
      </c>
      <c r="G63" s="124">
        <f t="shared" si="6"/>
        <v>971</v>
      </c>
      <c r="H63" s="128">
        <f t="shared" si="29"/>
        <v>0.0002498514014579382</v>
      </c>
      <c r="I63" s="127"/>
      <c r="J63" s="125"/>
      <c r="K63" s="126">
        <v>402</v>
      </c>
      <c r="L63" s="125">
        <v>403</v>
      </c>
      <c r="M63" s="124">
        <f t="shared" si="30"/>
        <v>805</v>
      </c>
      <c r="N63" s="130">
        <f t="shared" si="31"/>
        <v>0.20621118012422368</v>
      </c>
      <c r="O63" s="129"/>
      <c r="P63" s="125"/>
      <c r="Q63" s="126">
        <v>5189</v>
      </c>
      <c r="R63" s="125">
        <v>4733</v>
      </c>
      <c r="S63" s="124">
        <f t="shared" si="32"/>
        <v>9922</v>
      </c>
      <c r="T63" s="128">
        <f t="shared" si="33"/>
        <v>0.0002361997971281323</v>
      </c>
      <c r="U63" s="127"/>
      <c r="V63" s="125"/>
      <c r="W63" s="126">
        <v>3594</v>
      </c>
      <c r="X63" s="125">
        <v>3428</v>
      </c>
      <c r="Y63" s="124">
        <f t="shared" si="34"/>
        <v>7022</v>
      </c>
      <c r="Z63" s="123">
        <f t="shared" si="35"/>
        <v>0.4129877527769865</v>
      </c>
    </row>
    <row r="64" spans="1:26" ht="21" customHeight="1">
      <c r="A64" s="131" t="s">
        <v>274</v>
      </c>
      <c r="B64" s="330" t="s">
        <v>274</v>
      </c>
      <c r="C64" s="129">
        <v>432</v>
      </c>
      <c r="D64" s="125">
        <v>415</v>
      </c>
      <c r="E64" s="126">
        <v>48</v>
      </c>
      <c r="F64" s="125">
        <v>61</v>
      </c>
      <c r="G64" s="124">
        <f t="shared" si="6"/>
        <v>956</v>
      </c>
      <c r="H64" s="128">
        <f t="shared" si="29"/>
        <v>0.000245991699066724</v>
      </c>
      <c r="I64" s="127">
        <v>317</v>
      </c>
      <c r="J64" s="125">
        <v>294</v>
      </c>
      <c r="K64" s="126">
        <v>36</v>
      </c>
      <c r="L64" s="125">
        <v>45</v>
      </c>
      <c r="M64" s="124">
        <f t="shared" si="30"/>
        <v>692</v>
      </c>
      <c r="N64" s="130">
        <f t="shared" si="31"/>
        <v>0.3815028901734103</v>
      </c>
      <c r="O64" s="129">
        <v>4480</v>
      </c>
      <c r="P64" s="125">
        <v>4544</v>
      </c>
      <c r="Q64" s="126">
        <v>451</v>
      </c>
      <c r="R64" s="125">
        <v>470</v>
      </c>
      <c r="S64" s="124">
        <f t="shared" si="32"/>
        <v>9945</v>
      </c>
      <c r="T64" s="128">
        <f t="shared" si="33"/>
        <v>0.0002367473273976291</v>
      </c>
      <c r="U64" s="127">
        <v>5043</v>
      </c>
      <c r="V64" s="125">
        <v>4728</v>
      </c>
      <c r="W64" s="126">
        <v>382</v>
      </c>
      <c r="X64" s="125">
        <v>376</v>
      </c>
      <c r="Y64" s="124">
        <f t="shared" si="34"/>
        <v>10529</v>
      </c>
      <c r="Z64" s="123">
        <f t="shared" si="35"/>
        <v>-0.05546585620666733</v>
      </c>
    </row>
    <row r="65" spans="1:26" ht="21" customHeight="1">
      <c r="A65" s="131" t="s">
        <v>275</v>
      </c>
      <c r="B65" s="330" t="s">
        <v>275</v>
      </c>
      <c r="C65" s="129">
        <v>0</v>
      </c>
      <c r="D65" s="125">
        <v>0</v>
      </c>
      <c r="E65" s="126">
        <v>413</v>
      </c>
      <c r="F65" s="125">
        <v>495</v>
      </c>
      <c r="G65" s="124">
        <f t="shared" si="6"/>
        <v>908</v>
      </c>
      <c r="H65" s="128">
        <f t="shared" si="29"/>
        <v>0.00023364065141483824</v>
      </c>
      <c r="I65" s="127"/>
      <c r="J65" s="125"/>
      <c r="K65" s="126">
        <v>264</v>
      </c>
      <c r="L65" s="125">
        <v>410</v>
      </c>
      <c r="M65" s="124">
        <f t="shared" si="30"/>
        <v>674</v>
      </c>
      <c r="N65" s="130">
        <f t="shared" si="31"/>
        <v>0.34718100890207726</v>
      </c>
      <c r="O65" s="129"/>
      <c r="P65" s="125"/>
      <c r="Q65" s="126">
        <v>3167</v>
      </c>
      <c r="R65" s="125">
        <v>2926</v>
      </c>
      <c r="S65" s="124">
        <f t="shared" si="32"/>
        <v>6093</v>
      </c>
      <c r="T65" s="128">
        <f t="shared" si="33"/>
        <v>0.00014504791008886417</v>
      </c>
      <c r="U65" s="127">
        <v>1351</v>
      </c>
      <c r="V65" s="125">
        <v>1091</v>
      </c>
      <c r="W65" s="126">
        <v>1879</v>
      </c>
      <c r="X65" s="125">
        <v>1857</v>
      </c>
      <c r="Y65" s="124">
        <f t="shared" si="34"/>
        <v>6178</v>
      </c>
      <c r="Z65" s="123">
        <f t="shared" si="35"/>
        <v>-0.013758497895759114</v>
      </c>
    </row>
    <row r="66" spans="1:26" ht="21" customHeight="1">
      <c r="A66" s="131" t="s">
        <v>276</v>
      </c>
      <c r="B66" s="330" t="s">
        <v>277</v>
      </c>
      <c r="C66" s="129">
        <v>0</v>
      </c>
      <c r="D66" s="125">
        <v>0</v>
      </c>
      <c r="E66" s="126">
        <v>401</v>
      </c>
      <c r="F66" s="125">
        <v>488</v>
      </c>
      <c r="G66" s="124">
        <f t="shared" si="6"/>
        <v>889</v>
      </c>
      <c r="H66" s="128">
        <f t="shared" si="29"/>
        <v>0.00022875169505263347</v>
      </c>
      <c r="I66" s="127"/>
      <c r="J66" s="125"/>
      <c r="K66" s="126">
        <v>357</v>
      </c>
      <c r="L66" s="125">
        <v>450</v>
      </c>
      <c r="M66" s="124">
        <f t="shared" si="30"/>
        <v>807</v>
      </c>
      <c r="N66" s="130">
        <f t="shared" si="31"/>
        <v>0.10161090458488231</v>
      </c>
      <c r="O66" s="129"/>
      <c r="P66" s="125"/>
      <c r="Q66" s="126">
        <v>4990</v>
      </c>
      <c r="R66" s="125">
        <v>5185</v>
      </c>
      <c r="S66" s="124">
        <f t="shared" si="32"/>
        <v>10175</v>
      </c>
      <c r="T66" s="128">
        <f t="shared" si="33"/>
        <v>0.00024222263009259689</v>
      </c>
      <c r="U66" s="127"/>
      <c r="V66" s="125"/>
      <c r="W66" s="126">
        <v>4892</v>
      </c>
      <c r="X66" s="125">
        <v>5150</v>
      </c>
      <c r="Y66" s="124">
        <f t="shared" si="34"/>
        <v>10042</v>
      </c>
      <c r="Z66" s="123">
        <f t="shared" si="35"/>
        <v>0.013244373630750816</v>
      </c>
    </row>
    <row r="67" spans="1:26" ht="21" customHeight="1">
      <c r="A67" s="131" t="s">
        <v>278</v>
      </c>
      <c r="B67" s="330" t="s">
        <v>279</v>
      </c>
      <c r="C67" s="129">
        <v>365</v>
      </c>
      <c r="D67" s="125">
        <v>416</v>
      </c>
      <c r="E67" s="126">
        <v>54</v>
      </c>
      <c r="F67" s="125">
        <v>42</v>
      </c>
      <c r="G67" s="124">
        <f t="shared" si="6"/>
        <v>877</v>
      </c>
      <c r="H67" s="128">
        <f t="shared" si="29"/>
        <v>0.00022566393313966205</v>
      </c>
      <c r="I67" s="127">
        <v>293</v>
      </c>
      <c r="J67" s="125">
        <v>396</v>
      </c>
      <c r="K67" s="126">
        <v>147</v>
      </c>
      <c r="L67" s="125">
        <v>112</v>
      </c>
      <c r="M67" s="124">
        <f t="shared" si="30"/>
        <v>948</v>
      </c>
      <c r="N67" s="130">
        <f t="shared" si="31"/>
        <v>-0.07489451476793252</v>
      </c>
      <c r="O67" s="129">
        <v>4746</v>
      </c>
      <c r="P67" s="125">
        <v>5468</v>
      </c>
      <c r="Q67" s="126">
        <v>445</v>
      </c>
      <c r="R67" s="125">
        <v>552</v>
      </c>
      <c r="S67" s="124">
        <f t="shared" si="32"/>
        <v>11211</v>
      </c>
      <c r="T67" s="128">
        <f t="shared" si="33"/>
        <v>0.0002668852978838431</v>
      </c>
      <c r="U67" s="127">
        <v>4473</v>
      </c>
      <c r="V67" s="125">
        <v>5305</v>
      </c>
      <c r="W67" s="126">
        <v>1375</v>
      </c>
      <c r="X67" s="125">
        <v>1314</v>
      </c>
      <c r="Y67" s="124">
        <f t="shared" si="34"/>
        <v>12467</v>
      </c>
      <c r="Z67" s="123">
        <f t="shared" si="35"/>
        <v>-0.10074596935910807</v>
      </c>
    </row>
    <row r="68" spans="1:26" ht="21" customHeight="1">
      <c r="A68" s="131" t="s">
        <v>280</v>
      </c>
      <c r="B68" s="330" t="s">
        <v>281</v>
      </c>
      <c r="C68" s="129">
        <v>0</v>
      </c>
      <c r="D68" s="125">
        <v>0</v>
      </c>
      <c r="E68" s="126">
        <v>423</v>
      </c>
      <c r="F68" s="125">
        <v>411</v>
      </c>
      <c r="G68" s="124">
        <f t="shared" si="6"/>
        <v>834</v>
      </c>
      <c r="H68" s="128">
        <f t="shared" si="29"/>
        <v>0.00021459945295151443</v>
      </c>
      <c r="I68" s="127"/>
      <c r="J68" s="125"/>
      <c r="K68" s="126">
        <v>359</v>
      </c>
      <c r="L68" s="125">
        <v>353</v>
      </c>
      <c r="M68" s="124">
        <f t="shared" si="30"/>
        <v>712</v>
      </c>
      <c r="N68" s="130">
        <f t="shared" si="31"/>
        <v>0.1713483146067416</v>
      </c>
      <c r="O68" s="129"/>
      <c r="P68" s="125"/>
      <c r="Q68" s="126">
        <v>4773</v>
      </c>
      <c r="R68" s="125">
        <v>5073</v>
      </c>
      <c r="S68" s="124">
        <f t="shared" si="32"/>
        <v>9846</v>
      </c>
      <c r="T68" s="128">
        <f t="shared" si="33"/>
        <v>0.00023439056667240384</v>
      </c>
      <c r="U68" s="127"/>
      <c r="V68" s="125"/>
      <c r="W68" s="126">
        <v>3971</v>
      </c>
      <c r="X68" s="125">
        <v>4004</v>
      </c>
      <c r="Y68" s="124">
        <f t="shared" si="34"/>
        <v>7975</v>
      </c>
      <c r="Z68" s="123">
        <f t="shared" si="35"/>
        <v>0.23460815047021955</v>
      </c>
    </row>
    <row r="69" spans="1:26" ht="21" customHeight="1" thickBot="1">
      <c r="A69" s="122" t="s">
        <v>56</v>
      </c>
      <c r="B69" s="331" t="s">
        <v>56</v>
      </c>
      <c r="C69" s="120">
        <v>401</v>
      </c>
      <c r="D69" s="116">
        <v>474</v>
      </c>
      <c r="E69" s="117">
        <v>6228</v>
      </c>
      <c r="F69" s="116">
        <v>6043</v>
      </c>
      <c r="G69" s="115">
        <f t="shared" si="6"/>
        <v>13146</v>
      </c>
      <c r="H69" s="119">
        <f t="shared" si="29"/>
        <v>0.003382643175660202</v>
      </c>
      <c r="I69" s="118">
        <v>1154</v>
      </c>
      <c r="J69" s="116">
        <v>1354</v>
      </c>
      <c r="K69" s="117">
        <v>6508</v>
      </c>
      <c r="L69" s="116">
        <v>6153</v>
      </c>
      <c r="M69" s="115">
        <f t="shared" si="30"/>
        <v>15169</v>
      </c>
      <c r="N69" s="121">
        <f t="shared" si="31"/>
        <v>-0.13336409783110292</v>
      </c>
      <c r="O69" s="120">
        <v>19687</v>
      </c>
      <c r="P69" s="116">
        <v>19653</v>
      </c>
      <c r="Q69" s="117">
        <v>75438</v>
      </c>
      <c r="R69" s="116">
        <v>73652</v>
      </c>
      <c r="S69" s="115">
        <f t="shared" si="32"/>
        <v>188430</v>
      </c>
      <c r="T69" s="119">
        <f t="shared" si="33"/>
        <v>0.004485701247012091</v>
      </c>
      <c r="U69" s="118">
        <v>14402</v>
      </c>
      <c r="V69" s="116">
        <v>15043</v>
      </c>
      <c r="W69" s="117">
        <v>69817</v>
      </c>
      <c r="X69" s="116">
        <v>68631</v>
      </c>
      <c r="Y69" s="115">
        <f t="shared" si="34"/>
        <v>167893</v>
      </c>
      <c r="Z69" s="114">
        <f t="shared" si="35"/>
        <v>0.12232195505470744</v>
      </c>
    </row>
    <row r="70" spans="1:2" ht="15" thickTop="1">
      <c r="A70" s="113" t="s">
        <v>43</v>
      </c>
      <c r="B70" s="113"/>
    </row>
    <row r="71" spans="1:2" ht="15">
      <c r="A71" s="113" t="s">
        <v>147</v>
      </c>
      <c r="B71" s="113"/>
    </row>
    <row r="72" spans="1:3" ht="14.25">
      <c r="A72" s="332" t="s">
        <v>123</v>
      </c>
      <c r="B72" s="333"/>
      <c r="C72" s="333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70:Z65536 N70:N65536 Z3 N3 N5:N8 Z5:Z8">
    <cfRule type="cellIs" priority="3" dxfId="93" operator="lessThan" stopIfTrue="1">
      <formula>0</formula>
    </cfRule>
  </conditionalFormatting>
  <conditionalFormatting sqref="N9:N69 Z9:Z69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2"/>
  <sheetViews>
    <sheetView showGridLines="0" zoomScale="80" zoomScaleNormal="80" zoomScalePageLayoutView="0" workbookViewId="0" topLeftCell="A37">
      <selection activeCell="A54" sqref="A54:Z59"/>
    </sheetView>
  </sheetViews>
  <sheetFormatPr defaultColWidth="8.00390625" defaultRowHeight="15"/>
  <cols>
    <col min="1" max="1" width="30.28125" style="112" customWidth="1"/>
    <col min="2" max="2" width="40.28125" style="112" bestFit="1" customWidth="1"/>
    <col min="3" max="3" width="9.7109375" style="112" customWidth="1"/>
    <col min="4" max="4" width="10.28125" style="112" customWidth="1"/>
    <col min="5" max="5" width="8.7109375" style="112" bestFit="1" customWidth="1"/>
    <col min="6" max="6" width="10.7109375" style="112" bestFit="1" customWidth="1"/>
    <col min="7" max="7" width="10.00390625" style="112" customWidth="1"/>
    <col min="8" max="8" width="10.7109375" style="112" customWidth="1"/>
    <col min="9" max="9" width="9.28125" style="112" customWidth="1"/>
    <col min="10" max="10" width="11.7109375" style="112" bestFit="1" customWidth="1"/>
    <col min="11" max="11" width="9.00390625" style="112" bestFit="1" customWidth="1"/>
    <col min="12" max="12" width="10.7109375" style="112" bestFit="1" customWidth="1"/>
    <col min="13" max="13" width="9.8515625" style="112" customWidth="1"/>
    <col min="14" max="14" width="10.00390625" style="112" customWidth="1"/>
    <col min="15" max="15" width="10.28125" style="112" customWidth="1"/>
    <col min="16" max="16" width="12.28125" style="112" bestFit="1" customWidth="1"/>
    <col min="17" max="17" width="9.28125" style="112" customWidth="1"/>
    <col min="18" max="18" width="10.7109375" style="112" bestFit="1" customWidth="1"/>
    <col min="19" max="19" width="11.8515625" style="112" customWidth="1"/>
    <col min="20" max="20" width="10.140625" style="112" customWidth="1"/>
    <col min="21" max="21" width="10.28125" style="112" customWidth="1"/>
    <col min="22" max="22" width="11.7109375" style="112" bestFit="1" customWidth="1"/>
    <col min="23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" ht="18.75" thickBot="1">
      <c r="A1" s="429" t="s">
        <v>28</v>
      </c>
      <c r="B1" s="430"/>
    </row>
    <row r="2" ht="5.25" customHeight="1" thickBot="1"/>
    <row r="3" spans="1:26" ht="24" customHeight="1" thickTop="1">
      <c r="A3" s="531" t="s">
        <v>124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3"/>
    </row>
    <row r="4" spans="1:26" ht="21" customHeight="1" thickBot="1">
      <c r="A4" s="543" t="s">
        <v>45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5"/>
    </row>
    <row r="5" spans="1:26" s="158" customFormat="1" ht="19.5" customHeight="1" thickBot="1" thickTop="1">
      <c r="A5" s="608" t="s">
        <v>121</v>
      </c>
      <c r="B5" s="624" t="s">
        <v>122</v>
      </c>
      <c r="C5" s="627" t="s">
        <v>36</v>
      </c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9"/>
      <c r="O5" s="630" t="s">
        <v>35</v>
      </c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9"/>
    </row>
    <row r="6" spans="1:26" s="157" customFormat="1" ht="26.25" customHeight="1" thickBot="1">
      <c r="A6" s="609"/>
      <c r="B6" s="625"/>
      <c r="C6" s="619" t="s">
        <v>154</v>
      </c>
      <c r="D6" s="615"/>
      <c r="E6" s="615"/>
      <c r="F6" s="615"/>
      <c r="G6" s="616"/>
      <c r="H6" s="621" t="s">
        <v>34</v>
      </c>
      <c r="I6" s="619" t="s">
        <v>155</v>
      </c>
      <c r="J6" s="615"/>
      <c r="K6" s="615"/>
      <c r="L6" s="615"/>
      <c r="M6" s="616"/>
      <c r="N6" s="621" t="s">
        <v>33</v>
      </c>
      <c r="O6" s="614" t="s">
        <v>156</v>
      </c>
      <c r="P6" s="615"/>
      <c r="Q6" s="615"/>
      <c r="R6" s="615"/>
      <c r="S6" s="616"/>
      <c r="T6" s="621" t="s">
        <v>34</v>
      </c>
      <c r="U6" s="614" t="s">
        <v>157</v>
      </c>
      <c r="V6" s="615"/>
      <c r="W6" s="615"/>
      <c r="X6" s="615"/>
      <c r="Y6" s="616"/>
      <c r="Z6" s="621" t="s">
        <v>33</v>
      </c>
    </row>
    <row r="7" spans="1:26" s="152" customFormat="1" ht="26.25" customHeight="1">
      <c r="A7" s="610"/>
      <c r="B7" s="625"/>
      <c r="C7" s="547" t="s">
        <v>22</v>
      </c>
      <c r="D7" s="542"/>
      <c r="E7" s="538" t="s">
        <v>21</v>
      </c>
      <c r="F7" s="542"/>
      <c r="G7" s="525" t="s">
        <v>17</v>
      </c>
      <c r="H7" s="518"/>
      <c r="I7" s="620" t="s">
        <v>22</v>
      </c>
      <c r="J7" s="542"/>
      <c r="K7" s="538" t="s">
        <v>21</v>
      </c>
      <c r="L7" s="542"/>
      <c r="M7" s="525" t="s">
        <v>17</v>
      </c>
      <c r="N7" s="518"/>
      <c r="O7" s="620" t="s">
        <v>22</v>
      </c>
      <c r="P7" s="542"/>
      <c r="Q7" s="538" t="s">
        <v>21</v>
      </c>
      <c r="R7" s="542"/>
      <c r="S7" s="525" t="s">
        <v>17</v>
      </c>
      <c r="T7" s="518"/>
      <c r="U7" s="620" t="s">
        <v>22</v>
      </c>
      <c r="V7" s="542"/>
      <c r="W7" s="538" t="s">
        <v>21</v>
      </c>
      <c r="X7" s="542"/>
      <c r="Y7" s="525" t="s">
        <v>17</v>
      </c>
      <c r="Z7" s="518"/>
    </row>
    <row r="8" spans="1:26" s="152" customFormat="1" ht="19.5" customHeight="1" thickBot="1">
      <c r="A8" s="611"/>
      <c r="B8" s="626"/>
      <c r="C8" s="155" t="s">
        <v>31</v>
      </c>
      <c r="D8" s="153" t="s">
        <v>30</v>
      </c>
      <c r="E8" s="154" t="s">
        <v>31</v>
      </c>
      <c r="F8" s="334" t="s">
        <v>30</v>
      </c>
      <c r="G8" s="623"/>
      <c r="H8" s="622"/>
      <c r="I8" s="155" t="s">
        <v>31</v>
      </c>
      <c r="J8" s="153" t="s">
        <v>30</v>
      </c>
      <c r="K8" s="154" t="s">
        <v>31</v>
      </c>
      <c r="L8" s="334" t="s">
        <v>30</v>
      </c>
      <c r="M8" s="623"/>
      <c r="N8" s="622"/>
      <c r="O8" s="155" t="s">
        <v>31</v>
      </c>
      <c r="P8" s="153" t="s">
        <v>30</v>
      </c>
      <c r="Q8" s="154" t="s">
        <v>31</v>
      </c>
      <c r="R8" s="334" t="s">
        <v>30</v>
      </c>
      <c r="S8" s="623"/>
      <c r="T8" s="622"/>
      <c r="U8" s="155" t="s">
        <v>31</v>
      </c>
      <c r="V8" s="153" t="s">
        <v>30</v>
      </c>
      <c r="W8" s="154" t="s">
        <v>31</v>
      </c>
      <c r="X8" s="334" t="s">
        <v>30</v>
      </c>
      <c r="Y8" s="623"/>
      <c r="Z8" s="622"/>
    </row>
    <row r="9" spans="1:26" s="141" customFormat="1" ht="18" customHeight="1" thickBot="1" thickTop="1">
      <c r="A9" s="151" t="s">
        <v>24</v>
      </c>
      <c r="B9" s="328"/>
      <c r="C9" s="150">
        <f>SUM(C10:C59)</f>
        <v>14432.611000000003</v>
      </c>
      <c r="D9" s="144">
        <f>SUM(D10:D59)</f>
        <v>14432.610999999995</v>
      </c>
      <c r="E9" s="145">
        <f>SUM(E10:E59)</f>
        <v>1512.6400000000008</v>
      </c>
      <c r="F9" s="144">
        <f>SUM(F10:F59)</f>
        <v>1512.6399999999999</v>
      </c>
      <c r="G9" s="143">
        <f aca="true" t="shared" si="0" ref="G9:G20">SUM(C9:F9)</f>
        <v>31890.501999999997</v>
      </c>
      <c r="H9" s="147">
        <f aca="true" t="shared" si="1" ref="H9:H59">G9/$G$9</f>
        <v>1</v>
      </c>
      <c r="I9" s="146">
        <f>SUM(I10:I59)</f>
        <v>11860.885000000002</v>
      </c>
      <c r="J9" s="144">
        <f>SUM(J10:J59)</f>
        <v>11860.885000000002</v>
      </c>
      <c r="K9" s="145">
        <f>SUM(K10:K59)</f>
        <v>1465.5379999999998</v>
      </c>
      <c r="L9" s="144">
        <f>SUM(L10:L59)</f>
        <v>1465.5379999999996</v>
      </c>
      <c r="M9" s="143">
        <f aca="true" t="shared" si="2" ref="M9:M20">SUM(I9:L9)</f>
        <v>26652.846000000005</v>
      </c>
      <c r="N9" s="149">
        <f aca="true" t="shared" si="3" ref="N9:N20">IF(ISERROR(G9/M9-1),"         /0",(G9/M9-1))</f>
        <v>0.19651394826653745</v>
      </c>
      <c r="O9" s="148">
        <f>SUM(O10:O59)</f>
        <v>148550.81400000016</v>
      </c>
      <c r="P9" s="144">
        <f>SUM(P10:P59)</f>
        <v>148550.81399999995</v>
      </c>
      <c r="Q9" s="145">
        <f>SUM(Q10:Q59)</f>
        <v>14268.078999999996</v>
      </c>
      <c r="R9" s="144">
        <f>SUM(R10:R59)</f>
        <v>14268.078999999985</v>
      </c>
      <c r="S9" s="143">
        <f aca="true" t="shared" si="4" ref="S9:S20">SUM(O9:R9)</f>
        <v>325637.7860000001</v>
      </c>
      <c r="T9" s="147">
        <f aca="true" t="shared" si="5" ref="T9:T59">S9/$S$9</f>
        <v>1</v>
      </c>
      <c r="U9" s="146">
        <f>SUM(U10:U59)</f>
        <v>131136.78899999996</v>
      </c>
      <c r="V9" s="144">
        <f>SUM(V10:V59)</f>
        <v>131136.78900000008</v>
      </c>
      <c r="W9" s="145">
        <f>SUM(W10:W59)</f>
        <v>16024.101999999983</v>
      </c>
      <c r="X9" s="144">
        <f>SUM(X10:X59)</f>
        <v>16024.101999999995</v>
      </c>
      <c r="Y9" s="143">
        <f aca="true" t="shared" si="6" ref="Y9:Y20">SUM(U9:X9)</f>
        <v>294321.782</v>
      </c>
      <c r="Z9" s="142">
        <f>IF(ISERROR(S9/Y9-1),"         /0",(S9/Y9-1))</f>
        <v>0.10640056535129316</v>
      </c>
    </row>
    <row r="10" spans="1:26" ht="18.75" customHeight="1" thickTop="1">
      <c r="A10" s="140" t="s">
        <v>178</v>
      </c>
      <c r="B10" s="329" t="s">
        <v>179</v>
      </c>
      <c r="C10" s="138">
        <v>6903.7450000000035</v>
      </c>
      <c r="D10" s="134">
        <v>5294.981999999998</v>
      </c>
      <c r="E10" s="135">
        <v>296.23600000000005</v>
      </c>
      <c r="F10" s="134">
        <v>179.78899999999996</v>
      </c>
      <c r="G10" s="133">
        <f t="shared" si="0"/>
        <v>12674.752000000004</v>
      </c>
      <c r="H10" s="137">
        <f t="shared" si="1"/>
        <v>0.3974459856417439</v>
      </c>
      <c r="I10" s="136">
        <v>5495.360999999999</v>
      </c>
      <c r="J10" s="134">
        <v>4431.249</v>
      </c>
      <c r="K10" s="135">
        <v>186.31300000000005</v>
      </c>
      <c r="L10" s="134">
        <v>96.533</v>
      </c>
      <c r="M10" s="133">
        <f t="shared" si="2"/>
        <v>10209.455999999998</v>
      </c>
      <c r="N10" s="139">
        <f t="shared" si="3"/>
        <v>0.24147182768602038</v>
      </c>
      <c r="O10" s="138">
        <v>70316.46600000006</v>
      </c>
      <c r="P10" s="134">
        <v>55637.12199999997</v>
      </c>
      <c r="Q10" s="135">
        <v>3438.4700000000016</v>
      </c>
      <c r="R10" s="134">
        <v>1404.8809999999994</v>
      </c>
      <c r="S10" s="133">
        <f t="shared" si="4"/>
        <v>130796.93900000001</v>
      </c>
      <c r="T10" s="137">
        <f t="shared" si="5"/>
        <v>0.40166388737208764</v>
      </c>
      <c r="U10" s="136">
        <v>60506.433999999965</v>
      </c>
      <c r="V10" s="134">
        <v>50449.797000000086</v>
      </c>
      <c r="W10" s="135">
        <v>3457.7269999999935</v>
      </c>
      <c r="X10" s="134">
        <v>1382.990999999997</v>
      </c>
      <c r="Y10" s="133">
        <f t="shared" si="6"/>
        <v>115796.94900000005</v>
      </c>
      <c r="Z10" s="132">
        <f aca="true" t="shared" si="7" ref="Z10:Z20">IF(ISERROR(S10/Y10-1),"         /0",IF(S10/Y10&gt;5,"  *  ",(S10/Y10-1)))</f>
        <v>0.12953700533163404</v>
      </c>
    </row>
    <row r="11" spans="1:26" ht="18.75" customHeight="1">
      <c r="A11" s="140" t="s">
        <v>180</v>
      </c>
      <c r="B11" s="329" t="s">
        <v>181</v>
      </c>
      <c r="C11" s="138">
        <v>1399.274</v>
      </c>
      <c r="D11" s="134">
        <v>1489.2189999999998</v>
      </c>
      <c r="E11" s="135">
        <v>32.776</v>
      </c>
      <c r="F11" s="134">
        <v>31.526</v>
      </c>
      <c r="G11" s="133">
        <f t="shared" si="0"/>
        <v>2952.794999999999</v>
      </c>
      <c r="H11" s="137">
        <f>G11/$G$9</f>
        <v>0.0925916751012574</v>
      </c>
      <c r="I11" s="136">
        <v>1086.768</v>
      </c>
      <c r="J11" s="134">
        <v>1325.0819999999999</v>
      </c>
      <c r="K11" s="135">
        <v>54.831</v>
      </c>
      <c r="L11" s="134">
        <v>10.79</v>
      </c>
      <c r="M11" s="133">
        <f t="shared" si="2"/>
        <v>2477.471</v>
      </c>
      <c r="N11" s="139">
        <f t="shared" si="3"/>
        <v>0.1918585525319969</v>
      </c>
      <c r="O11" s="138">
        <v>14693.835</v>
      </c>
      <c r="P11" s="134">
        <v>16975.847999999998</v>
      </c>
      <c r="Q11" s="135">
        <v>607.1089999999999</v>
      </c>
      <c r="R11" s="134">
        <v>491.5259999999999</v>
      </c>
      <c r="S11" s="133">
        <f t="shared" si="4"/>
        <v>32768.318</v>
      </c>
      <c r="T11" s="137">
        <f>S11/$S$9</f>
        <v>0.1006281193669582</v>
      </c>
      <c r="U11" s="136">
        <v>13652.90500000001</v>
      </c>
      <c r="V11" s="134">
        <v>13554.138000000003</v>
      </c>
      <c r="W11" s="135">
        <v>898.4809999999999</v>
      </c>
      <c r="X11" s="134">
        <v>999.9879999999994</v>
      </c>
      <c r="Y11" s="133">
        <f t="shared" si="6"/>
        <v>29105.51200000001</v>
      </c>
      <c r="Z11" s="132">
        <f t="shared" si="7"/>
        <v>0.12584578481216857</v>
      </c>
    </row>
    <row r="12" spans="1:26" ht="18.75" customHeight="1">
      <c r="A12" s="131" t="s">
        <v>182</v>
      </c>
      <c r="B12" s="330" t="s">
        <v>183</v>
      </c>
      <c r="C12" s="129">
        <v>1483.0759999999998</v>
      </c>
      <c r="D12" s="125">
        <v>1099.09</v>
      </c>
      <c r="E12" s="126">
        <v>103.03099999999999</v>
      </c>
      <c r="F12" s="125">
        <v>21.342000000000002</v>
      </c>
      <c r="G12" s="124">
        <f t="shared" si="0"/>
        <v>2706.5389999999998</v>
      </c>
      <c r="H12" s="128">
        <f t="shared" si="1"/>
        <v>0.08486975212870591</v>
      </c>
      <c r="I12" s="127">
        <v>1051.4370000000001</v>
      </c>
      <c r="J12" s="125">
        <v>879.076</v>
      </c>
      <c r="K12" s="126">
        <v>55.43000000000001</v>
      </c>
      <c r="L12" s="125">
        <v>25.652</v>
      </c>
      <c r="M12" s="124">
        <f t="shared" si="2"/>
        <v>2011.5950000000003</v>
      </c>
      <c r="N12" s="130">
        <f t="shared" si="3"/>
        <v>0.3454691426455123</v>
      </c>
      <c r="O12" s="129">
        <v>13861.175000000008</v>
      </c>
      <c r="P12" s="125">
        <v>10688.826</v>
      </c>
      <c r="Q12" s="126">
        <v>536.0460000000002</v>
      </c>
      <c r="R12" s="125">
        <v>186.4849999999999</v>
      </c>
      <c r="S12" s="124">
        <f t="shared" si="4"/>
        <v>25272.532000000007</v>
      </c>
      <c r="T12" s="128">
        <f t="shared" si="5"/>
        <v>0.07760933493141979</v>
      </c>
      <c r="U12" s="127">
        <v>11370.391000000005</v>
      </c>
      <c r="V12" s="125">
        <v>10196.354999999996</v>
      </c>
      <c r="W12" s="126">
        <v>628.391</v>
      </c>
      <c r="X12" s="125">
        <v>325.74699999999996</v>
      </c>
      <c r="Y12" s="124">
        <f t="shared" si="6"/>
        <v>22520.884</v>
      </c>
      <c r="Z12" s="123">
        <f t="shared" si="7"/>
        <v>0.12218205999373777</v>
      </c>
    </row>
    <row r="13" spans="1:26" ht="18.75" customHeight="1">
      <c r="A13" s="131" t="s">
        <v>186</v>
      </c>
      <c r="B13" s="330" t="s">
        <v>187</v>
      </c>
      <c r="C13" s="129">
        <v>1032.931</v>
      </c>
      <c r="D13" s="125">
        <v>1413.8789999999997</v>
      </c>
      <c r="E13" s="126">
        <v>7.701999999999999</v>
      </c>
      <c r="F13" s="125">
        <v>11.09</v>
      </c>
      <c r="G13" s="124">
        <f t="shared" si="0"/>
        <v>2465.602</v>
      </c>
      <c r="H13" s="128">
        <f t="shared" si="1"/>
        <v>0.07731461862845558</v>
      </c>
      <c r="I13" s="127">
        <v>676.601</v>
      </c>
      <c r="J13" s="125">
        <v>1074.82</v>
      </c>
      <c r="K13" s="126">
        <v>8.849000000000002</v>
      </c>
      <c r="L13" s="125">
        <v>18.256</v>
      </c>
      <c r="M13" s="124">
        <f t="shared" si="2"/>
        <v>1778.5259999999998</v>
      </c>
      <c r="N13" s="130">
        <f t="shared" si="3"/>
        <v>0.3863176585554555</v>
      </c>
      <c r="O13" s="129">
        <v>10246.610999999999</v>
      </c>
      <c r="P13" s="125">
        <v>13772.798000000003</v>
      </c>
      <c r="Q13" s="126">
        <v>158.23999999999995</v>
      </c>
      <c r="R13" s="125">
        <v>162.314</v>
      </c>
      <c r="S13" s="124">
        <f t="shared" si="4"/>
        <v>24339.963</v>
      </c>
      <c r="T13" s="128">
        <f t="shared" si="5"/>
        <v>0.07474551187373567</v>
      </c>
      <c r="U13" s="127">
        <v>7479.355000000002</v>
      </c>
      <c r="V13" s="125">
        <v>10259.998000000005</v>
      </c>
      <c r="W13" s="126">
        <v>132.71200000000002</v>
      </c>
      <c r="X13" s="125">
        <v>178.8360000000001</v>
      </c>
      <c r="Y13" s="124">
        <f t="shared" si="6"/>
        <v>18050.901000000005</v>
      </c>
      <c r="Z13" s="123">
        <f t="shared" si="7"/>
        <v>0.3484070961333172</v>
      </c>
    </row>
    <row r="14" spans="1:26" ht="18.75" customHeight="1">
      <c r="A14" s="131" t="s">
        <v>213</v>
      </c>
      <c r="B14" s="330" t="s">
        <v>214</v>
      </c>
      <c r="C14" s="129">
        <v>876.2270000000001</v>
      </c>
      <c r="D14" s="125">
        <v>623.423</v>
      </c>
      <c r="E14" s="126">
        <v>2.51</v>
      </c>
      <c r="F14" s="125">
        <v>3.174</v>
      </c>
      <c r="G14" s="124">
        <f aca="true" t="shared" si="8" ref="G14:G19">SUM(C14:F14)</f>
        <v>1505.334</v>
      </c>
      <c r="H14" s="128">
        <f aca="true" t="shared" si="9" ref="H14:H19">G14/$G$9</f>
        <v>0.04720320802726781</v>
      </c>
      <c r="I14" s="127">
        <v>621.4399999999999</v>
      </c>
      <c r="J14" s="125">
        <v>469.65099999999995</v>
      </c>
      <c r="K14" s="126">
        <v>4.531</v>
      </c>
      <c r="L14" s="125">
        <v>4.713</v>
      </c>
      <c r="M14" s="124">
        <f aca="true" t="shared" si="10" ref="M14:M19">SUM(I14:L14)</f>
        <v>1100.3349999999998</v>
      </c>
      <c r="N14" s="130">
        <f aca="true" t="shared" si="11" ref="N14:N19">IF(ISERROR(G14/M14-1),"         /0",(G14/M14-1))</f>
        <v>0.3680688154062175</v>
      </c>
      <c r="O14" s="129">
        <v>9276.446000000004</v>
      </c>
      <c r="P14" s="125">
        <v>6686.598999999997</v>
      </c>
      <c r="Q14" s="126">
        <v>63.962</v>
      </c>
      <c r="R14" s="125">
        <v>32.21199999999999</v>
      </c>
      <c r="S14" s="124">
        <f aca="true" t="shared" si="12" ref="S14:S19">SUM(O14:R14)</f>
        <v>16059.219000000001</v>
      </c>
      <c r="T14" s="128">
        <f aca="true" t="shared" si="13" ref="T14:T19">S14/$S$9</f>
        <v>0.04931620251219862</v>
      </c>
      <c r="U14" s="127">
        <v>7391.858999999999</v>
      </c>
      <c r="V14" s="125">
        <v>5630.180000000003</v>
      </c>
      <c r="W14" s="126">
        <v>31.967000000000006</v>
      </c>
      <c r="X14" s="125">
        <v>56.982</v>
      </c>
      <c r="Y14" s="124">
        <f aca="true" t="shared" si="14" ref="Y14:Y19">SUM(U14:X14)</f>
        <v>13110.988000000001</v>
      </c>
      <c r="Z14" s="123">
        <f t="shared" si="7"/>
        <v>0.22486718773596626</v>
      </c>
    </row>
    <row r="15" spans="1:26" ht="18.75" customHeight="1">
      <c r="A15" s="131" t="s">
        <v>190</v>
      </c>
      <c r="B15" s="330" t="s">
        <v>191</v>
      </c>
      <c r="C15" s="129">
        <v>246.27799999999996</v>
      </c>
      <c r="D15" s="125">
        <v>969.942</v>
      </c>
      <c r="E15" s="126">
        <v>51.903</v>
      </c>
      <c r="F15" s="125">
        <v>210.50900000000001</v>
      </c>
      <c r="G15" s="124">
        <f t="shared" si="8"/>
        <v>1478.632</v>
      </c>
      <c r="H15" s="128">
        <f t="shared" si="9"/>
        <v>0.04636590543479059</v>
      </c>
      <c r="I15" s="127">
        <v>311.605</v>
      </c>
      <c r="J15" s="125">
        <v>601.8040000000001</v>
      </c>
      <c r="K15" s="126">
        <v>148.555</v>
      </c>
      <c r="L15" s="125">
        <v>257.089</v>
      </c>
      <c r="M15" s="124">
        <f t="shared" si="10"/>
        <v>1319.053</v>
      </c>
      <c r="N15" s="130">
        <f t="shared" si="11"/>
        <v>0.12097997578565822</v>
      </c>
      <c r="O15" s="129">
        <v>2445.8680000000013</v>
      </c>
      <c r="P15" s="125">
        <v>9917.96</v>
      </c>
      <c r="Q15" s="126">
        <v>344.8040000000001</v>
      </c>
      <c r="R15" s="125">
        <v>2548.6850000000004</v>
      </c>
      <c r="S15" s="124">
        <f t="shared" si="12"/>
        <v>15257.317000000003</v>
      </c>
      <c r="T15" s="128">
        <f t="shared" si="13"/>
        <v>0.04685364431264128</v>
      </c>
      <c r="U15" s="127">
        <v>2861.0460000000003</v>
      </c>
      <c r="V15" s="125">
        <v>8521.921000000002</v>
      </c>
      <c r="W15" s="126">
        <v>822.6330000000003</v>
      </c>
      <c r="X15" s="125">
        <v>2393.508999999999</v>
      </c>
      <c r="Y15" s="124">
        <f t="shared" si="14"/>
        <v>14599.109</v>
      </c>
      <c r="Z15" s="123">
        <f t="shared" si="7"/>
        <v>0.04508549117620819</v>
      </c>
    </row>
    <row r="16" spans="1:26" ht="18.75" customHeight="1">
      <c r="A16" s="131" t="s">
        <v>184</v>
      </c>
      <c r="B16" s="330" t="s">
        <v>185</v>
      </c>
      <c r="C16" s="129">
        <v>181.674</v>
      </c>
      <c r="D16" s="125">
        <v>672.194</v>
      </c>
      <c r="E16" s="126">
        <v>3.089</v>
      </c>
      <c r="F16" s="125">
        <v>1.5210000000000004</v>
      </c>
      <c r="G16" s="124">
        <f t="shared" si="8"/>
        <v>858.478</v>
      </c>
      <c r="H16" s="128">
        <f t="shared" si="9"/>
        <v>0.02691955115664219</v>
      </c>
      <c r="I16" s="127">
        <v>429.681</v>
      </c>
      <c r="J16" s="125">
        <v>614.4120000000001</v>
      </c>
      <c r="K16" s="126">
        <v>2.766</v>
      </c>
      <c r="L16" s="125">
        <v>6.627000000000001</v>
      </c>
      <c r="M16" s="124">
        <f t="shared" si="10"/>
        <v>1053.486</v>
      </c>
      <c r="N16" s="130">
        <f t="shared" si="11"/>
        <v>-0.18510734836533194</v>
      </c>
      <c r="O16" s="129">
        <v>3549.3599999999974</v>
      </c>
      <c r="P16" s="125">
        <v>6015.917</v>
      </c>
      <c r="Q16" s="126">
        <v>39.848</v>
      </c>
      <c r="R16" s="125">
        <v>58.018000000000015</v>
      </c>
      <c r="S16" s="124">
        <f t="shared" si="12"/>
        <v>9663.142999999998</v>
      </c>
      <c r="T16" s="128">
        <f t="shared" si="13"/>
        <v>0.02967451387843546</v>
      </c>
      <c r="U16" s="127">
        <v>4668.3690000000015</v>
      </c>
      <c r="V16" s="125">
        <v>5725.089</v>
      </c>
      <c r="W16" s="126">
        <v>22.36999999999999</v>
      </c>
      <c r="X16" s="125">
        <v>39.14800000000002</v>
      </c>
      <c r="Y16" s="124">
        <f t="shared" si="14"/>
        <v>10454.976000000002</v>
      </c>
      <c r="Z16" s="123">
        <f>IF(ISERROR(S16/Y16-1),"         /0",IF(S16/Y16&gt;5,"  *  ",(S16/Y16-1)))</f>
        <v>-0.07573742876119505</v>
      </c>
    </row>
    <row r="17" spans="1:26" ht="18.75" customHeight="1">
      <c r="A17" s="131" t="s">
        <v>256</v>
      </c>
      <c r="B17" s="330" t="s">
        <v>256</v>
      </c>
      <c r="C17" s="129">
        <v>267.31300000000005</v>
      </c>
      <c r="D17" s="125">
        <v>86.37699999999998</v>
      </c>
      <c r="E17" s="126">
        <v>157.911</v>
      </c>
      <c r="F17" s="125">
        <v>60.992</v>
      </c>
      <c r="G17" s="124">
        <f t="shared" si="8"/>
        <v>572.5930000000001</v>
      </c>
      <c r="H17" s="128">
        <f t="shared" si="9"/>
        <v>0.01795496979006477</v>
      </c>
      <c r="I17" s="127">
        <v>134.37199999999999</v>
      </c>
      <c r="J17" s="125">
        <v>54.31099999999999</v>
      </c>
      <c r="K17" s="126">
        <v>193.529</v>
      </c>
      <c r="L17" s="125">
        <v>39.217999999999996</v>
      </c>
      <c r="M17" s="124">
        <f t="shared" si="10"/>
        <v>421.43</v>
      </c>
      <c r="N17" s="130">
        <f t="shared" si="11"/>
        <v>0.3586906485062764</v>
      </c>
      <c r="O17" s="129">
        <v>2627.6639999999993</v>
      </c>
      <c r="P17" s="125">
        <v>873.3170000000002</v>
      </c>
      <c r="Q17" s="126">
        <v>1158.9629999999995</v>
      </c>
      <c r="R17" s="125">
        <v>313.61299999999983</v>
      </c>
      <c r="S17" s="124">
        <f t="shared" si="12"/>
        <v>4973.556999999999</v>
      </c>
      <c r="T17" s="128">
        <f t="shared" si="13"/>
        <v>0.015273279741559223</v>
      </c>
      <c r="U17" s="127">
        <v>1969.2590000000005</v>
      </c>
      <c r="V17" s="125">
        <v>1070.9660000000008</v>
      </c>
      <c r="W17" s="126">
        <v>1332.6669999999997</v>
      </c>
      <c r="X17" s="125">
        <v>231.45700000000008</v>
      </c>
      <c r="Y17" s="124">
        <f t="shared" si="14"/>
        <v>4604.349000000001</v>
      </c>
      <c r="Z17" s="123">
        <f>IF(ISERROR(S17/Y17-1),"         /0",IF(S17/Y17&gt;5,"  *  ",(S17/Y17-1)))</f>
        <v>0.0801867973083703</v>
      </c>
    </row>
    <row r="18" spans="1:26" ht="18.75" customHeight="1">
      <c r="A18" s="131" t="s">
        <v>196</v>
      </c>
      <c r="B18" s="330" t="s">
        <v>197</v>
      </c>
      <c r="C18" s="129">
        <v>308.435</v>
      </c>
      <c r="D18" s="125">
        <v>225.35000000000002</v>
      </c>
      <c r="E18" s="126">
        <v>3.6910000000000003</v>
      </c>
      <c r="F18" s="125">
        <v>3.592</v>
      </c>
      <c r="G18" s="124">
        <f t="shared" si="8"/>
        <v>541.0680000000001</v>
      </c>
      <c r="H18" s="128">
        <f t="shared" si="9"/>
        <v>0.016966430945489667</v>
      </c>
      <c r="I18" s="127">
        <v>254.43599999999998</v>
      </c>
      <c r="J18" s="125">
        <v>166.031</v>
      </c>
      <c r="K18" s="126">
        <v>3.6219999999999994</v>
      </c>
      <c r="L18" s="125">
        <v>7.864000000000001</v>
      </c>
      <c r="M18" s="124">
        <f t="shared" si="10"/>
        <v>431.953</v>
      </c>
      <c r="N18" s="130">
        <f t="shared" si="11"/>
        <v>0.2526085013878827</v>
      </c>
      <c r="O18" s="129">
        <v>2508.485000000001</v>
      </c>
      <c r="P18" s="125">
        <v>2001.1820000000002</v>
      </c>
      <c r="Q18" s="126">
        <v>41.62400000000002</v>
      </c>
      <c r="R18" s="125">
        <v>49.32400000000001</v>
      </c>
      <c r="S18" s="124">
        <f t="shared" si="12"/>
        <v>4600.615000000001</v>
      </c>
      <c r="T18" s="128">
        <f t="shared" si="13"/>
        <v>0.014128013387242472</v>
      </c>
      <c r="U18" s="127">
        <v>2189.823999999999</v>
      </c>
      <c r="V18" s="125">
        <v>1854.6339999999998</v>
      </c>
      <c r="W18" s="126">
        <v>101.99000000000001</v>
      </c>
      <c r="X18" s="125">
        <v>129.121</v>
      </c>
      <c r="Y18" s="124">
        <f t="shared" si="14"/>
        <v>4275.568999999999</v>
      </c>
      <c r="Z18" s="123">
        <f>IF(ISERROR(S18/Y18-1),"         /0",IF(S18/Y18&gt;5,"  *  ",(S18/Y18-1)))</f>
        <v>0.07602403329241136</v>
      </c>
    </row>
    <row r="19" spans="1:26" ht="18.75" customHeight="1">
      <c r="A19" s="131" t="s">
        <v>215</v>
      </c>
      <c r="B19" s="330" t="s">
        <v>216</v>
      </c>
      <c r="C19" s="129">
        <v>114.3</v>
      </c>
      <c r="D19" s="125">
        <v>80.298</v>
      </c>
      <c r="E19" s="126">
        <v>144.20800000000003</v>
      </c>
      <c r="F19" s="125">
        <v>117.67600000000006</v>
      </c>
      <c r="G19" s="124">
        <f t="shared" si="8"/>
        <v>456.4820000000001</v>
      </c>
      <c r="H19" s="128">
        <f t="shared" si="9"/>
        <v>0.01431404246944749</v>
      </c>
      <c r="I19" s="127">
        <v>169.75699999999998</v>
      </c>
      <c r="J19" s="125">
        <v>111.923</v>
      </c>
      <c r="K19" s="126">
        <v>105.34899999999996</v>
      </c>
      <c r="L19" s="125">
        <v>63.441999999999986</v>
      </c>
      <c r="M19" s="124">
        <f t="shared" si="10"/>
        <v>450.4709999999999</v>
      </c>
      <c r="N19" s="130">
        <f t="shared" si="11"/>
        <v>0.013343811255331017</v>
      </c>
      <c r="O19" s="129">
        <v>1415.0619999999976</v>
      </c>
      <c r="P19" s="125">
        <v>893.3079999999999</v>
      </c>
      <c r="Q19" s="126">
        <v>1215.919999999997</v>
      </c>
      <c r="R19" s="125">
        <v>803.0289999999986</v>
      </c>
      <c r="S19" s="124">
        <f t="shared" si="12"/>
        <v>4327.318999999993</v>
      </c>
      <c r="T19" s="128">
        <f t="shared" si="13"/>
        <v>0.01328874960475254</v>
      </c>
      <c r="U19" s="127">
        <v>1919.5499999999988</v>
      </c>
      <c r="V19" s="125">
        <v>1105.2969999999996</v>
      </c>
      <c r="W19" s="126">
        <v>777.8329999999978</v>
      </c>
      <c r="X19" s="125">
        <v>597.916999999998</v>
      </c>
      <c r="Y19" s="124">
        <f t="shared" si="14"/>
        <v>4400.596999999994</v>
      </c>
      <c r="Z19" s="123">
        <f t="shared" si="7"/>
        <v>-0.016651831558309294</v>
      </c>
    </row>
    <row r="20" spans="1:26" ht="18.75" customHeight="1">
      <c r="A20" s="131" t="s">
        <v>188</v>
      </c>
      <c r="B20" s="330" t="s">
        <v>189</v>
      </c>
      <c r="C20" s="129">
        <v>128.275</v>
      </c>
      <c r="D20" s="125">
        <v>270.447</v>
      </c>
      <c r="E20" s="126">
        <v>4.883</v>
      </c>
      <c r="F20" s="125">
        <v>10.649000000000001</v>
      </c>
      <c r="G20" s="124">
        <f t="shared" si="0"/>
        <v>414.25399999999996</v>
      </c>
      <c r="H20" s="128">
        <f t="shared" si="1"/>
        <v>0.012989886455848202</v>
      </c>
      <c r="I20" s="127">
        <v>108.069</v>
      </c>
      <c r="J20" s="125">
        <v>234.05100000000002</v>
      </c>
      <c r="K20" s="126">
        <v>34.155</v>
      </c>
      <c r="L20" s="125">
        <v>5.048000000000001</v>
      </c>
      <c r="M20" s="124">
        <f t="shared" si="2"/>
        <v>381.323</v>
      </c>
      <c r="N20" s="130">
        <f t="shared" si="3"/>
        <v>0.08635985765348542</v>
      </c>
      <c r="O20" s="129">
        <v>1315.3560000000004</v>
      </c>
      <c r="P20" s="125">
        <v>2651.4359999999997</v>
      </c>
      <c r="Q20" s="126">
        <v>251.281</v>
      </c>
      <c r="R20" s="125">
        <v>108.60700000000001</v>
      </c>
      <c r="S20" s="124">
        <f t="shared" si="4"/>
        <v>4326.68</v>
      </c>
      <c r="T20" s="128">
        <f t="shared" si="5"/>
        <v>0.013286787301766016</v>
      </c>
      <c r="U20" s="127">
        <v>1101.9379999999992</v>
      </c>
      <c r="V20" s="125">
        <v>2349.141000000002</v>
      </c>
      <c r="W20" s="126">
        <v>346.2739999999997</v>
      </c>
      <c r="X20" s="125">
        <v>110.3600000000001</v>
      </c>
      <c r="Y20" s="124">
        <f t="shared" si="6"/>
        <v>3907.713000000001</v>
      </c>
      <c r="Z20" s="123">
        <f t="shared" si="7"/>
        <v>0.10721539683185521</v>
      </c>
    </row>
    <row r="21" spans="1:26" ht="18.75" customHeight="1">
      <c r="A21" s="131" t="s">
        <v>251</v>
      </c>
      <c r="B21" s="330" t="s">
        <v>251</v>
      </c>
      <c r="C21" s="129">
        <v>79.685</v>
      </c>
      <c r="D21" s="125">
        <v>135.368</v>
      </c>
      <c r="E21" s="126">
        <v>57.671</v>
      </c>
      <c r="F21" s="125">
        <v>140.35</v>
      </c>
      <c r="G21" s="124">
        <f aca="true" t="shared" si="15" ref="G21:G59">SUM(C21:F21)</f>
        <v>413.07399999999996</v>
      </c>
      <c r="H21" s="128">
        <f t="shared" si="1"/>
        <v>0.012952884843267754</v>
      </c>
      <c r="I21" s="127">
        <v>41.30799999999999</v>
      </c>
      <c r="J21" s="125">
        <v>48.111999999999995</v>
      </c>
      <c r="K21" s="126">
        <v>69.94399999999999</v>
      </c>
      <c r="L21" s="125">
        <v>195.28599999999997</v>
      </c>
      <c r="M21" s="124">
        <f aca="true" t="shared" si="16" ref="M21:M59">SUM(I21:L21)</f>
        <v>354.65</v>
      </c>
      <c r="N21" s="130">
        <f aca="true" t="shared" si="17" ref="N21:N59">IF(ISERROR(G21/M21-1),"         /0",(G21/M21-1))</f>
        <v>0.16473706471168748</v>
      </c>
      <c r="O21" s="129">
        <v>869.0790000000002</v>
      </c>
      <c r="P21" s="125">
        <v>2185.5200000000004</v>
      </c>
      <c r="Q21" s="126">
        <v>571.5429999999999</v>
      </c>
      <c r="R21" s="125">
        <v>1112.4499999999973</v>
      </c>
      <c r="S21" s="124">
        <f aca="true" t="shared" si="18" ref="S21:S59">SUM(O21:R21)</f>
        <v>4738.591999999998</v>
      </c>
      <c r="T21" s="128">
        <f t="shared" si="5"/>
        <v>0.014551726500191832</v>
      </c>
      <c r="U21" s="127">
        <v>435.17400000000004</v>
      </c>
      <c r="V21" s="125">
        <v>749.3919999999997</v>
      </c>
      <c r="W21" s="126">
        <v>720.0319999999967</v>
      </c>
      <c r="X21" s="125">
        <v>1425.2679999999982</v>
      </c>
      <c r="Y21" s="124">
        <f aca="true" t="shared" si="19" ref="Y21:Y59">SUM(U21:X21)</f>
        <v>3329.8659999999945</v>
      </c>
      <c r="Z21" s="123">
        <f aca="true" t="shared" si="20" ref="Z21:Z59">IF(ISERROR(S21/Y21-1),"         /0",IF(S21/Y21&gt;5,"  *  ",(S21/Y21-1)))</f>
        <v>0.4230578647909573</v>
      </c>
    </row>
    <row r="22" spans="1:26" ht="18.75" customHeight="1">
      <c r="A22" s="131" t="s">
        <v>194</v>
      </c>
      <c r="B22" s="330" t="s">
        <v>195</v>
      </c>
      <c r="C22" s="129">
        <v>147.77000000000004</v>
      </c>
      <c r="D22" s="125">
        <v>184.996</v>
      </c>
      <c r="E22" s="126">
        <v>30.192</v>
      </c>
      <c r="F22" s="125">
        <v>6.428</v>
      </c>
      <c r="G22" s="124">
        <f t="shared" si="15"/>
        <v>369.3860000000001</v>
      </c>
      <c r="H22" s="128">
        <f t="shared" si="1"/>
        <v>0.011582947173424868</v>
      </c>
      <c r="I22" s="127">
        <v>231.11300000000003</v>
      </c>
      <c r="J22" s="125">
        <v>152.648</v>
      </c>
      <c r="K22" s="126">
        <v>22.744</v>
      </c>
      <c r="L22" s="125">
        <v>10.04</v>
      </c>
      <c r="M22" s="124">
        <f t="shared" si="16"/>
        <v>416.545</v>
      </c>
      <c r="N22" s="130">
        <f t="shared" si="17"/>
        <v>-0.11321465868033453</v>
      </c>
      <c r="O22" s="129">
        <v>2739.9029999999975</v>
      </c>
      <c r="P22" s="125">
        <v>1790.5459999999991</v>
      </c>
      <c r="Q22" s="126">
        <v>337.2149999999999</v>
      </c>
      <c r="R22" s="125">
        <v>34.074</v>
      </c>
      <c r="S22" s="124">
        <f t="shared" si="18"/>
        <v>4901.737999999997</v>
      </c>
      <c r="T22" s="128">
        <f t="shared" si="5"/>
        <v>0.01505273101199624</v>
      </c>
      <c r="U22" s="127">
        <v>2385.75</v>
      </c>
      <c r="V22" s="125">
        <v>1468.945</v>
      </c>
      <c r="W22" s="126">
        <v>285.87499999999994</v>
      </c>
      <c r="X22" s="125">
        <v>124.48700000000002</v>
      </c>
      <c r="Y22" s="124">
        <f t="shared" si="19"/>
        <v>4265.057</v>
      </c>
      <c r="Z22" s="123">
        <f t="shared" si="20"/>
        <v>0.14927842699405813</v>
      </c>
    </row>
    <row r="23" spans="1:26" ht="18.75" customHeight="1">
      <c r="A23" s="131" t="s">
        <v>192</v>
      </c>
      <c r="B23" s="330" t="s">
        <v>193</v>
      </c>
      <c r="C23" s="129">
        <v>174.86599999999999</v>
      </c>
      <c r="D23" s="125">
        <v>167.603</v>
      </c>
      <c r="E23" s="126">
        <v>0.21600000000000003</v>
      </c>
      <c r="F23" s="125">
        <v>2.666</v>
      </c>
      <c r="G23" s="124">
        <f>SUM(C23:F23)</f>
        <v>345.351</v>
      </c>
      <c r="H23" s="128">
        <f>G23/$G$9</f>
        <v>0.010829274496839217</v>
      </c>
      <c r="I23" s="127">
        <v>191.61800000000002</v>
      </c>
      <c r="J23" s="125">
        <v>147.511</v>
      </c>
      <c r="K23" s="126">
        <v>0.757</v>
      </c>
      <c r="L23" s="125">
        <v>6.718</v>
      </c>
      <c r="M23" s="124">
        <f>SUM(I23:L23)</f>
        <v>346.60400000000004</v>
      </c>
      <c r="N23" s="130">
        <f>IF(ISERROR(G23/M23-1),"         /0",(G23/M23-1))</f>
        <v>-0.003615076571534259</v>
      </c>
      <c r="O23" s="129">
        <v>1470.5879999999993</v>
      </c>
      <c r="P23" s="125">
        <v>1467.8829999999998</v>
      </c>
      <c r="Q23" s="126">
        <v>9.355999999999996</v>
      </c>
      <c r="R23" s="125">
        <v>23.275999999999996</v>
      </c>
      <c r="S23" s="124">
        <f>SUM(O23:R23)</f>
        <v>2971.102999999999</v>
      </c>
      <c r="T23" s="128">
        <f>S23/$S$9</f>
        <v>0.009123950375955444</v>
      </c>
      <c r="U23" s="127">
        <v>1607.5150000000006</v>
      </c>
      <c r="V23" s="125">
        <v>1276.7079999999996</v>
      </c>
      <c r="W23" s="126">
        <v>29.38</v>
      </c>
      <c r="X23" s="125">
        <v>39.65000000000001</v>
      </c>
      <c r="Y23" s="124">
        <f>SUM(U23:X23)</f>
        <v>2953.253</v>
      </c>
      <c r="Z23" s="123">
        <f>IF(ISERROR(S23/Y23-1),"         /0",IF(S23/Y23&gt;5,"  *  ",(S23/Y23-1)))</f>
        <v>0.0060441824659109855</v>
      </c>
    </row>
    <row r="24" spans="1:26" ht="18.75" customHeight="1">
      <c r="A24" s="131" t="s">
        <v>252</v>
      </c>
      <c r="B24" s="330" t="s">
        <v>253</v>
      </c>
      <c r="C24" s="129">
        <v>93.184</v>
      </c>
      <c r="D24" s="125">
        <v>142.74699999999999</v>
      </c>
      <c r="E24" s="126">
        <v>9.573</v>
      </c>
      <c r="F24" s="125">
        <v>11.703</v>
      </c>
      <c r="G24" s="124">
        <f>SUM(C24:F24)</f>
        <v>257.207</v>
      </c>
      <c r="H24" s="128">
        <f>G24/$G$9</f>
        <v>0.00806531675167735</v>
      </c>
      <c r="I24" s="127">
        <v>77.93199999999999</v>
      </c>
      <c r="J24" s="125">
        <v>109.00600000000001</v>
      </c>
      <c r="K24" s="126">
        <v>3.635</v>
      </c>
      <c r="L24" s="125">
        <v>3.379</v>
      </c>
      <c r="M24" s="124">
        <f>SUM(I24:L24)</f>
        <v>193.95199999999997</v>
      </c>
      <c r="N24" s="130">
        <f>IF(ISERROR(G24/M24-1),"         /0",(G24/M24-1))</f>
        <v>0.3261373948193369</v>
      </c>
      <c r="O24" s="129">
        <v>957.3140000000003</v>
      </c>
      <c r="P24" s="125">
        <v>1602.446</v>
      </c>
      <c r="Q24" s="126">
        <v>69.92</v>
      </c>
      <c r="R24" s="125">
        <v>89.68099999999998</v>
      </c>
      <c r="S24" s="124">
        <f>SUM(O24:R24)</f>
        <v>2719.3610000000003</v>
      </c>
      <c r="T24" s="128">
        <f>S24/$S$9</f>
        <v>0.008350876700776978</v>
      </c>
      <c r="U24" s="127">
        <v>551.4810000000001</v>
      </c>
      <c r="V24" s="125">
        <v>982.3410000000003</v>
      </c>
      <c r="W24" s="126">
        <v>8.323999999999996</v>
      </c>
      <c r="X24" s="125">
        <v>13.071999999999997</v>
      </c>
      <c r="Y24" s="124">
        <f>SUM(U24:X24)</f>
        <v>1555.2180000000005</v>
      </c>
      <c r="Z24" s="123">
        <f>IF(ISERROR(S24/Y24-1),"         /0",IF(S24/Y24&gt;5,"  *  ",(S24/Y24-1)))</f>
        <v>0.748540076053646</v>
      </c>
    </row>
    <row r="25" spans="1:26" ht="18.75" customHeight="1">
      <c r="A25" s="131" t="s">
        <v>198</v>
      </c>
      <c r="B25" s="330" t="s">
        <v>199</v>
      </c>
      <c r="C25" s="129">
        <v>86.495</v>
      </c>
      <c r="D25" s="125">
        <v>31.112</v>
      </c>
      <c r="E25" s="126">
        <v>57.40000000000003</v>
      </c>
      <c r="F25" s="125">
        <v>47.20399999999997</v>
      </c>
      <c r="G25" s="124">
        <f>SUM(C25:F25)</f>
        <v>222.211</v>
      </c>
      <c r="H25" s="128">
        <f>G25/$G$9</f>
        <v>0.0069679367229778955</v>
      </c>
      <c r="I25" s="127">
        <v>67.14800000000001</v>
      </c>
      <c r="J25" s="125">
        <v>27.775999999999996</v>
      </c>
      <c r="K25" s="126">
        <v>112.10399999999997</v>
      </c>
      <c r="L25" s="125">
        <v>36.97100000000002</v>
      </c>
      <c r="M25" s="124">
        <f>SUM(I25:L25)</f>
        <v>243.99899999999997</v>
      </c>
      <c r="N25" s="130">
        <f>IF(ISERROR(G25/M25-1),"         /0",(G25/M25-1))</f>
        <v>-0.08929544793216349</v>
      </c>
      <c r="O25" s="129">
        <v>1087.548</v>
      </c>
      <c r="P25" s="125">
        <v>409.11199999999997</v>
      </c>
      <c r="Q25" s="126">
        <v>756.3249999999977</v>
      </c>
      <c r="R25" s="125">
        <v>419.8599999999996</v>
      </c>
      <c r="S25" s="124">
        <f>SUM(O25:R25)</f>
        <v>2672.844999999997</v>
      </c>
      <c r="T25" s="128">
        <f>S25/$S$9</f>
        <v>0.008208030870225841</v>
      </c>
      <c r="U25" s="127">
        <v>1288.6389999999988</v>
      </c>
      <c r="V25" s="125">
        <v>597.4390000000002</v>
      </c>
      <c r="W25" s="126">
        <v>932.4259999999997</v>
      </c>
      <c r="X25" s="125">
        <v>337.30400000000026</v>
      </c>
      <c r="Y25" s="124">
        <f>SUM(U25:X25)</f>
        <v>3155.807999999999</v>
      </c>
      <c r="Z25" s="123">
        <f>IF(ISERROR(S25/Y25-1),"         /0",IF(S25/Y25&gt;5,"  *  ",(S25/Y25-1)))</f>
        <v>-0.15303941177663605</v>
      </c>
    </row>
    <row r="26" spans="1:26" ht="18.75" customHeight="1">
      <c r="A26" s="131" t="s">
        <v>211</v>
      </c>
      <c r="B26" s="330" t="s">
        <v>212</v>
      </c>
      <c r="C26" s="129">
        <v>83.42200000000001</v>
      </c>
      <c r="D26" s="125">
        <v>129.385</v>
      </c>
      <c r="E26" s="126">
        <v>0.28200000000000003</v>
      </c>
      <c r="F26" s="125">
        <v>0.008</v>
      </c>
      <c r="G26" s="124">
        <f>SUM(C26:F26)</f>
        <v>213.09700000000004</v>
      </c>
      <c r="H26" s="128">
        <f>G26/$G$9</f>
        <v>0.006682146301742132</v>
      </c>
      <c r="I26" s="127">
        <v>69.48800000000001</v>
      </c>
      <c r="J26" s="125">
        <v>84.245</v>
      </c>
      <c r="K26" s="126">
        <v>0.5860000000000001</v>
      </c>
      <c r="L26" s="125">
        <v>2.785</v>
      </c>
      <c r="M26" s="124">
        <f>SUM(I26:L26)</f>
        <v>157.104</v>
      </c>
      <c r="N26" s="130">
        <f>IF(ISERROR(G26/M26-1),"         /0",(G26/M26-1))</f>
        <v>0.35640722069457187</v>
      </c>
      <c r="O26" s="129">
        <v>736.3829999999998</v>
      </c>
      <c r="P26" s="125">
        <v>1191.8689999999997</v>
      </c>
      <c r="Q26" s="126">
        <v>8.687</v>
      </c>
      <c r="R26" s="125">
        <v>5.956999999999998</v>
      </c>
      <c r="S26" s="124">
        <f>SUM(O26:R26)</f>
        <v>1942.8959999999995</v>
      </c>
      <c r="T26" s="128">
        <f>S26/$S$9</f>
        <v>0.005966432900388283</v>
      </c>
      <c r="U26" s="127">
        <v>912.5849999999999</v>
      </c>
      <c r="V26" s="125">
        <v>1107.1140000000003</v>
      </c>
      <c r="W26" s="126">
        <v>25.930000000000007</v>
      </c>
      <c r="X26" s="125">
        <v>34.43899999999999</v>
      </c>
      <c r="Y26" s="124">
        <f>SUM(U26:X26)</f>
        <v>2080.068</v>
      </c>
      <c r="Z26" s="123">
        <f>IF(ISERROR(S26/Y26-1),"         /0",IF(S26/Y26&gt;5,"  *  ",(S26/Y26-1)))</f>
        <v>-0.06594592099873686</v>
      </c>
    </row>
    <row r="27" spans="1:26" ht="18.75" customHeight="1">
      <c r="A27" s="131" t="s">
        <v>200</v>
      </c>
      <c r="B27" s="330" t="s">
        <v>201</v>
      </c>
      <c r="C27" s="129">
        <v>43.899</v>
      </c>
      <c r="D27" s="125">
        <v>153.947</v>
      </c>
      <c r="E27" s="126">
        <v>10.393</v>
      </c>
      <c r="F27" s="125">
        <v>3.9749999999999996</v>
      </c>
      <c r="G27" s="124">
        <f t="shared" si="15"/>
        <v>212.214</v>
      </c>
      <c r="H27" s="128">
        <f t="shared" si="1"/>
        <v>0.006654457806904389</v>
      </c>
      <c r="I27" s="127">
        <v>49.27199999999999</v>
      </c>
      <c r="J27" s="125">
        <v>143.34100000000004</v>
      </c>
      <c r="K27" s="126">
        <v>2.5029999999999997</v>
      </c>
      <c r="L27" s="125">
        <v>5.215999999999999</v>
      </c>
      <c r="M27" s="124">
        <f t="shared" si="16"/>
        <v>200.33200000000002</v>
      </c>
      <c r="N27" s="130">
        <f t="shared" si="17"/>
        <v>0.05931154283888729</v>
      </c>
      <c r="O27" s="129">
        <v>542.6449999999998</v>
      </c>
      <c r="P27" s="125">
        <v>1443.6639999999993</v>
      </c>
      <c r="Q27" s="126">
        <v>89.07600000000005</v>
      </c>
      <c r="R27" s="125">
        <v>86.68400000000003</v>
      </c>
      <c r="S27" s="124">
        <f t="shared" si="18"/>
        <v>2162.0689999999995</v>
      </c>
      <c r="T27" s="128">
        <f t="shared" si="5"/>
        <v>0.006639490541186762</v>
      </c>
      <c r="U27" s="127">
        <v>666.7139999999994</v>
      </c>
      <c r="V27" s="125">
        <v>1364.9249999999995</v>
      </c>
      <c r="W27" s="126">
        <v>56.19600000000003</v>
      </c>
      <c r="X27" s="125">
        <v>73.43000000000006</v>
      </c>
      <c r="Y27" s="124">
        <f t="shared" si="19"/>
        <v>2161.2649999999985</v>
      </c>
      <c r="Z27" s="123">
        <f t="shared" si="20"/>
        <v>0.00037200435855888614</v>
      </c>
    </row>
    <row r="28" spans="1:26" ht="18.75" customHeight="1">
      <c r="A28" s="131" t="s">
        <v>245</v>
      </c>
      <c r="B28" s="330" t="s">
        <v>246</v>
      </c>
      <c r="C28" s="129">
        <v>101.911</v>
      </c>
      <c r="D28" s="125">
        <v>83.369</v>
      </c>
      <c r="E28" s="126">
        <v>12.642999999999999</v>
      </c>
      <c r="F28" s="125">
        <v>8.916</v>
      </c>
      <c r="G28" s="124">
        <f t="shared" si="15"/>
        <v>206.839</v>
      </c>
      <c r="H28" s="128">
        <f t="shared" si="1"/>
        <v>0.006485912325870568</v>
      </c>
      <c r="I28" s="127">
        <v>75.27199999999999</v>
      </c>
      <c r="J28" s="125">
        <v>53.454</v>
      </c>
      <c r="K28" s="126">
        <v>1.3900000000000001</v>
      </c>
      <c r="L28" s="125">
        <v>10.93</v>
      </c>
      <c r="M28" s="124">
        <f t="shared" si="16"/>
        <v>141.046</v>
      </c>
      <c r="N28" s="130" t="s">
        <v>50</v>
      </c>
      <c r="O28" s="129">
        <v>911.0579999999998</v>
      </c>
      <c r="P28" s="125">
        <v>911.7130000000001</v>
      </c>
      <c r="Q28" s="126">
        <v>54.10299999999999</v>
      </c>
      <c r="R28" s="125">
        <v>74.33099999999999</v>
      </c>
      <c r="S28" s="124">
        <f t="shared" si="18"/>
        <v>1951.2049999999997</v>
      </c>
      <c r="T28" s="128">
        <f t="shared" si="5"/>
        <v>0.005991948981006766</v>
      </c>
      <c r="U28" s="127">
        <v>781.3459999999998</v>
      </c>
      <c r="V28" s="125">
        <v>880.1219999999995</v>
      </c>
      <c r="W28" s="126">
        <v>54.952</v>
      </c>
      <c r="X28" s="125">
        <v>114.68699999999997</v>
      </c>
      <c r="Y28" s="124">
        <f t="shared" si="19"/>
        <v>1831.1069999999993</v>
      </c>
      <c r="Z28" s="123">
        <f t="shared" si="20"/>
        <v>0.06558764725381994</v>
      </c>
    </row>
    <row r="29" spans="1:26" ht="18.75" customHeight="1">
      <c r="A29" s="131" t="s">
        <v>263</v>
      </c>
      <c r="B29" s="330" t="s">
        <v>264</v>
      </c>
      <c r="C29" s="129">
        <v>23.555999999999997</v>
      </c>
      <c r="D29" s="125">
        <v>121.518</v>
      </c>
      <c r="E29" s="126">
        <v>25.223000000000003</v>
      </c>
      <c r="F29" s="125">
        <v>32.754000000000005</v>
      </c>
      <c r="G29" s="124">
        <f t="shared" si="15"/>
        <v>203.05100000000004</v>
      </c>
      <c r="H29" s="128">
        <f t="shared" si="1"/>
        <v>0.006367130878027573</v>
      </c>
      <c r="I29" s="127">
        <v>23.125</v>
      </c>
      <c r="J29" s="125">
        <v>92.21799999999999</v>
      </c>
      <c r="K29" s="126">
        <v>30.889</v>
      </c>
      <c r="L29" s="125">
        <v>32.692</v>
      </c>
      <c r="M29" s="124">
        <f t="shared" si="16"/>
        <v>178.924</v>
      </c>
      <c r="N29" s="130">
        <f t="shared" si="17"/>
        <v>0.1348449621068164</v>
      </c>
      <c r="O29" s="129">
        <v>156.93600000000004</v>
      </c>
      <c r="P29" s="125">
        <v>896.5020000000001</v>
      </c>
      <c r="Q29" s="126">
        <v>154.60299999999992</v>
      </c>
      <c r="R29" s="125">
        <v>239.01599999999993</v>
      </c>
      <c r="S29" s="124">
        <f t="shared" si="18"/>
        <v>1447.0569999999998</v>
      </c>
      <c r="T29" s="128">
        <f t="shared" si="5"/>
        <v>0.004443762555245967</v>
      </c>
      <c r="U29" s="127">
        <v>209.789</v>
      </c>
      <c r="V29" s="125">
        <v>867.1360000000001</v>
      </c>
      <c r="W29" s="126">
        <v>189.456</v>
      </c>
      <c r="X29" s="125">
        <v>254.83</v>
      </c>
      <c r="Y29" s="124">
        <f t="shared" si="19"/>
        <v>1521.211</v>
      </c>
      <c r="Z29" s="123">
        <f t="shared" si="20"/>
        <v>-0.04874668931528914</v>
      </c>
    </row>
    <row r="30" spans="1:26" ht="18.75" customHeight="1">
      <c r="A30" s="131" t="s">
        <v>235</v>
      </c>
      <c r="B30" s="330" t="s">
        <v>236</v>
      </c>
      <c r="C30" s="129">
        <v>160.25599999999997</v>
      </c>
      <c r="D30" s="125">
        <v>31.067000000000004</v>
      </c>
      <c r="E30" s="126">
        <v>0.465</v>
      </c>
      <c r="F30" s="125">
        <v>0.62</v>
      </c>
      <c r="G30" s="124">
        <f t="shared" si="15"/>
        <v>192.408</v>
      </c>
      <c r="H30" s="128">
        <f t="shared" si="1"/>
        <v>0.006033395146931209</v>
      </c>
      <c r="I30" s="127">
        <v>100.089</v>
      </c>
      <c r="J30" s="125">
        <v>23.303</v>
      </c>
      <c r="K30" s="126">
        <v>1.85</v>
      </c>
      <c r="L30" s="125">
        <v>1.95</v>
      </c>
      <c r="M30" s="124">
        <f t="shared" si="16"/>
        <v>127.192</v>
      </c>
      <c r="N30" s="130">
        <f t="shared" si="17"/>
        <v>0.51273665010378</v>
      </c>
      <c r="O30" s="129">
        <v>966.687</v>
      </c>
      <c r="P30" s="125">
        <v>157.50500000000002</v>
      </c>
      <c r="Q30" s="126">
        <v>40.985</v>
      </c>
      <c r="R30" s="125">
        <v>20.916</v>
      </c>
      <c r="S30" s="124">
        <f t="shared" si="18"/>
        <v>1186.0929999999998</v>
      </c>
      <c r="T30" s="128">
        <f t="shared" si="5"/>
        <v>0.0036423690707687085</v>
      </c>
      <c r="U30" s="127">
        <v>957.7620000000001</v>
      </c>
      <c r="V30" s="125">
        <v>250.973</v>
      </c>
      <c r="W30" s="126">
        <v>34.58400000000001</v>
      </c>
      <c r="X30" s="125">
        <v>34.12800000000001</v>
      </c>
      <c r="Y30" s="124">
        <f t="shared" si="19"/>
        <v>1277.4470000000001</v>
      </c>
      <c r="Z30" s="123">
        <f t="shared" si="20"/>
        <v>-0.07151294730818603</v>
      </c>
    </row>
    <row r="31" spans="1:26" ht="18.75" customHeight="1">
      <c r="A31" s="131" t="s">
        <v>202</v>
      </c>
      <c r="B31" s="330" t="s">
        <v>202</v>
      </c>
      <c r="C31" s="129">
        <v>79.186</v>
      </c>
      <c r="D31" s="125">
        <v>88.628</v>
      </c>
      <c r="E31" s="126">
        <v>12.219000000000001</v>
      </c>
      <c r="F31" s="125">
        <v>11.873999999999997</v>
      </c>
      <c r="G31" s="124">
        <f t="shared" si="15"/>
        <v>191.907</v>
      </c>
      <c r="H31" s="128">
        <f t="shared" si="1"/>
        <v>0.006017685140233917</v>
      </c>
      <c r="I31" s="127">
        <v>98.071</v>
      </c>
      <c r="J31" s="125">
        <v>103.91000000000001</v>
      </c>
      <c r="K31" s="126">
        <v>24.617</v>
      </c>
      <c r="L31" s="125">
        <v>16.415</v>
      </c>
      <c r="M31" s="124">
        <f t="shared" si="16"/>
        <v>243.01299999999998</v>
      </c>
      <c r="N31" s="130">
        <f t="shared" si="17"/>
        <v>-0.21030150650376722</v>
      </c>
      <c r="O31" s="129">
        <v>915.8269999999995</v>
      </c>
      <c r="P31" s="125">
        <v>1079.0439999999996</v>
      </c>
      <c r="Q31" s="126">
        <v>273.825</v>
      </c>
      <c r="R31" s="125">
        <v>262.36399999999986</v>
      </c>
      <c r="S31" s="124">
        <f t="shared" si="18"/>
        <v>2531.059999999999</v>
      </c>
      <c r="T31" s="128">
        <f t="shared" si="5"/>
        <v>0.007772623782671211</v>
      </c>
      <c r="U31" s="127">
        <v>879.3849999999993</v>
      </c>
      <c r="V31" s="125">
        <v>1174.0639999999992</v>
      </c>
      <c r="W31" s="126">
        <v>324.70999999999987</v>
      </c>
      <c r="X31" s="125">
        <v>270.2549999999995</v>
      </c>
      <c r="Y31" s="124">
        <f t="shared" si="19"/>
        <v>2648.4139999999984</v>
      </c>
      <c r="Z31" s="123">
        <f t="shared" si="20"/>
        <v>-0.04431104804611341</v>
      </c>
    </row>
    <row r="32" spans="1:26" ht="18.75" customHeight="1">
      <c r="A32" s="131" t="s">
        <v>203</v>
      </c>
      <c r="B32" s="330" t="s">
        <v>204</v>
      </c>
      <c r="C32" s="129">
        <v>13.647</v>
      </c>
      <c r="D32" s="125">
        <v>54.440999999999995</v>
      </c>
      <c r="E32" s="126">
        <v>46.016</v>
      </c>
      <c r="F32" s="125">
        <v>49.69199999999999</v>
      </c>
      <c r="G32" s="124">
        <f t="shared" si="15"/>
        <v>163.796</v>
      </c>
      <c r="H32" s="128">
        <f t="shared" si="1"/>
        <v>0.005136200113751738</v>
      </c>
      <c r="I32" s="127">
        <v>7.242999999999999</v>
      </c>
      <c r="J32" s="125">
        <v>21.296</v>
      </c>
      <c r="K32" s="126">
        <v>22.13200000000001</v>
      </c>
      <c r="L32" s="125">
        <v>34.854000000000006</v>
      </c>
      <c r="M32" s="124">
        <f t="shared" si="16"/>
        <v>85.525</v>
      </c>
      <c r="N32" s="130">
        <f t="shared" si="17"/>
        <v>0.9151826951183861</v>
      </c>
      <c r="O32" s="129">
        <v>157.21900000000002</v>
      </c>
      <c r="P32" s="125">
        <v>565.1389999999994</v>
      </c>
      <c r="Q32" s="126">
        <v>311.5769999999999</v>
      </c>
      <c r="R32" s="125">
        <v>413.94199999999984</v>
      </c>
      <c r="S32" s="124">
        <f t="shared" si="18"/>
        <v>1447.8769999999993</v>
      </c>
      <c r="T32" s="128">
        <f t="shared" si="5"/>
        <v>0.004446280690533865</v>
      </c>
      <c r="U32" s="127">
        <v>161.334</v>
      </c>
      <c r="V32" s="125">
        <v>416.9469999999999</v>
      </c>
      <c r="W32" s="126">
        <v>300.6149999999998</v>
      </c>
      <c r="X32" s="125">
        <v>434.95499999999976</v>
      </c>
      <c r="Y32" s="124">
        <f t="shared" si="19"/>
        <v>1313.8509999999994</v>
      </c>
      <c r="Z32" s="123">
        <f t="shared" si="20"/>
        <v>0.10201004527910684</v>
      </c>
    </row>
    <row r="33" spans="1:26" ht="18.75" customHeight="1">
      <c r="A33" s="131" t="s">
        <v>486</v>
      </c>
      <c r="B33" s="330" t="s">
        <v>486</v>
      </c>
      <c r="C33" s="129">
        <v>41.480000000000004</v>
      </c>
      <c r="D33" s="125">
        <v>92.16</v>
      </c>
      <c r="E33" s="126">
        <v>0.554</v>
      </c>
      <c r="F33" s="125">
        <v>0.45199999999999996</v>
      </c>
      <c r="G33" s="124">
        <f t="shared" si="15"/>
        <v>134.646</v>
      </c>
      <c r="H33" s="128">
        <f t="shared" si="1"/>
        <v>0.004222134853819485</v>
      </c>
      <c r="I33" s="127">
        <v>10.197000000000001</v>
      </c>
      <c r="J33" s="125">
        <v>27.569999999999997</v>
      </c>
      <c r="K33" s="126">
        <v>3.5660000000000003</v>
      </c>
      <c r="L33" s="125">
        <v>4.957</v>
      </c>
      <c r="M33" s="124">
        <f t="shared" si="16"/>
        <v>46.29</v>
      </c>
      <c r="N33" s="130">
        <f t="shared" si="17"/>
        <v>1.9087491898898246</v>
      </c>
      <c r="O33" s="129">
        <v>267.226</v>
      </c>
      <c r="P33" s="125">
        <v>610.2220000000001</v>
      </c>
      <c r="Q33" s="126">
        <v>33.013999999999996</v>
      </c>
      <c r="R33" s="125">
        <v>72.65</v>
      </c>
      <c r="S33" s="124">
        <f t="shared" si="18"/>
        <v>983.1120000000001</v>
      </c>
      <c r="T33" s="128">
        <f t="shared" si="5"/>
        <v>0.003019035389216164</v>
      </c>
      <c r="U33" s="127">
        <v>280.63199999999995</v>
      </c>
      <c r="V33" s="125">
        <v>511.77500000000003</v>
      </c>
      <c r="W33" s="126">
        <v>19.944999999999993</v>
      </c>
      <c r="X33" s="125">
        <v>39.501000000000005</v>
      </c>
      <c r="Y33" s="124">
        <f t="shared" si="19"/>
        <v>851.8529999999998</v>
      </c>
      <c r="Z33" s="123">
        <f t="shared" si="20"/>
        <v>0.1540864444921839</v>
      </c>
    </row>
    <row r="34" spans="1:26" ht="18.75" customHeight="1">
      <c r="A34" s="131" t="s">
        <v>227</v>
      </c>
      <c r="B34" s="330" t="s">
        <v>228</v>
      </c>
      <c r="C34" s="129">
        <v>56.956999999999994</v>
      </c>
      <c r="D34" s="125">
        <v>71.346</v>
      </c>
      <c r="E34" s="126">
        <v>1.105</v>
      </c>
      <c r="F34" s="125">
        <v>1.334</v>
      </c>
      <c r="G34" s="124">
        <f t="shared" si="15"/>
        <v>130.742</v>
      </c>
      <c r="H34" s="128">
        <f t="shared" si="1"/>
        <v>0.0040997159593160375</v>
      </c>
      <c r="I34" s="127">
        <v>47.493</v>
      </c>
      <c r="J34" s="125">
        <v>59.993</v>
      </c>
      <c r="K34" s="126">
        <v>6.235999999999999</v>
      </c>
      <c r="L34" s="125">
        <v>8.543</v>
      </c>
      <c r="M34" s="124">
        <f t="shared" si="16"/>
        <v>122.26500000000001</v>
      </c>
      <c r="N34" s="130">
        <f t="shared" si="17"/>
        <v>0.06933300617511118</v>
      </c>
      <c r="O34" s="129">
        <v>611.171</v>
      </c>
      <c r="P34" s="125">
        <v>890.53</v>
      </c>
      <c r="Q34" s="126">
        <v>23.06</v>
      </c>
      <c r="R34" s="125">
        <v>37.01800000000001</v>
      </c>
      <c r="S34" s="124">
        <f t="shared" si="18"/>
        <v>1561.779</v>
      </c>
      <c r="T34" s="128">
        <f t="shared" si="5"/>
        <v>0.00479606196560985</v>
      </c>
      <c r="U34" s="127">
        <v>332.409</v>
      </c>
      <c r="V34" s="125">
        <v>547.8790000000001</v>
      </c>
      <c r="W34" s="126">
        <v>97.82000000000001</v>
      </c>
      <c r="X34" s="125">
        <v>78.73899999999996</v>
      </c>
      <c r="Y34" s="124">
        <f t="shared" si="19"/>
        <v>1056.8470000000002</v>
      </c>
      <c r="Z34" s="123">
        <f t="shared" si="20"/>
        <v>0.47777208999978216</v>
      </c>
    </row>
    <row r="35" spans="1:26" ht="18.75" customHeight="1">
      <c r="A35" s="131" t="s">
        <v>207</v>
      </c>
      <c r="B35" s="330" t="s">
        <v>208</v>
      </c>
      <c r="C35" s="129">
        <v>25.721</v>
      </c>
      <c r="D35" s="125">
        <v>94.745</v>
      </c>
      <c r="E35" s="126">
        <v>3.808</v>
      </c>
      <c r="F35" s="125">
        <v>3.869</v>
      </c>
      <c r="G35" s="124">
        <f t="shared" si="15"/>
        <v>128.143</v>
      </c>
      <c r="H35" s="128">
        <f t="shared" si="1"/>
        <v>0.004018218339742661</v>
      </c>
      <c r="I35" s="127">
        <v>21.330000000000002</v>
      </c>
      <c r="J35" s="125">
        <v>77.821</v>
      </c>
      <c r="K35" s="126">
        <v>5.603</v>
      </c>
      <c r="L35" s="125">
        <v>7.252</v>
      </c>
      <c r="M35" s="124">
        <f t="shared" si="16"/>
        <v>112.00599999999999</v>
      </c>
      <c r="N35" s="130" t="s">
        <v>50</v>
      </c>
      <c r="O35" s="129">
        <v>367.16299999999995</v>
      </c>
      <c r="P35" s="125">
        <v>819.6529999999996</v>
      </c>
      <c r="Q35" s="126">
        <v>24.808000000000007</v>
      </c>
      <c r="R35" s="125">
        <v>37.70600000000001</v>
      </c>
      <c r="S35" s="124">
        <f t="shared" si="18"/>
        <v>1249.3299999999995</v>
      </c>
      <c r="T35" s="128">
        <f t="shared" si="5"/>
        <v>0.0038365633649161315</v>
      </c>
      <c r="U35" s="127">
        <v>337.77499999999986</v>
      </c>
      <c r="V35" s="125">
        <v>710.2419999999996</v>
      </c>
      <c r="W35" s="126">
        <v>27.559000000000008</v>
      </c>
      <c r="X35" s="125">
        <v>26.569000000000006</v>
      </c>
      <c r="Y35" s="124">
        <f t="shared" si="19"/>
        <v>1102.1449999999993</v>
      </c>
      <c r="Z35" s="123">
        <f t="shared" si="20"/>
        <v>0.13354413439248036</v>
      </c>
    </row>
    <row r="36" spans="1:26" ht="18.75" customHeight="1">
      <c r="A36" s="131" t="s">
        <v>487</v>
      </c>
      <c r="B36" s="330" t="s">
        <v>487</v>
      </c>
      <c r="C36" s="129">
        <v>0</v>
      </c>
      <c r="D36" s="125">
        <v>122.14</v>
      </c>
      <c r="E36" s="126">
        <v>0</v>
      </c>
      <c r="F36" s="125">
        <v>0</v>
      </c>
      <c r="G36" s="124">
        <f t="shared" si="15"/>
        <v>122.14</v>
      </c>
      <c r="H36" s="128">
        <f t="shared" si="1"/>
        <v>0.0038299804750643314</v>
      </c>
      <c r="I36" s="127">
        <v>10.5</v>
      </c>
      <c r="J36" s="125">
        <v>85.886</v>
      </c>
      <c r="K36" s="126"/>
      <c r="L36" s="125"/>
      <c r="M36" s="124">
        <f t="shared" si="16"/>
        <v>96.386</v>
      </c>
      <c r="N36" s="130">
        <f t="shared" si="17"/>
        <v>0.2671964808167162</v>
      </c>
      <c r="O36" s="129">
        <v>35.439</v>
      </c>
      <c r="P36" s="125">
        <v>941.1329999999999</v>
      </c>
      <c r="Q36" s="126">
        <v>0.673</v>
      </c>
      <c r="R36" s="125">
        <v>1.05</v>
      </c>
      <c r="S36" s="124">
        <f t="shared" si="18"/>
        <v>978.2949999999998</v>
      </c>
      <c r="T36" s="128">
        <f t="shared" si="5"/>
        <v>0.003004242879848101</v>
      </c>
      <c r="U36" s="127">
        <v>74.90299999999999</v>
      </c>
      <c r="V36" s="125">
        <v>694.55</v>
      </c>
      <c r="W36" s="126">
        <v>1.015</v>
      </c>
      <c r="X36" s="125">
        <v>7.805</v>
      </c>
      <c r="Y36" s="124">
        <f t="shared" si="19"/>
        <v>778.2729999999999</v>
      </c>
      <c r="Z36" s="123">
        <f t="shared" si="20"/>
        <v>0.2570075025087597</v>
      </c>
    </row>
    <row r="37" spans="1:26" ht="18.75" customHeight="1">
      <c r="A37" s="131" t="s">
        <v>223</v>
      </c>
      <c r="B37" s="330" t="s">
        <v>224</v>
      </c>
      <c r="C37" s="129">
        <v>0</v>
      </c>
      <c r="D37" s="125">
        <v>0</v>
      </c>
      <c r="E37" s="126">
        <v>53.921</v>
      </c>
      <c r="F37" s="125">
        <v>58.66799999999999</v>
      </c>
      <c r="G37" s="124">
        <f>SUM(C37:F37)</f>
        <v>112.589</v>
      </c>
      <c r="H37" s="128">
        <f>G37/$G$9</f>
        <v>0.003530486914254282</v>
      </c>
      <c r="I37" s="127">
        <v>4.359999999999999</v>
      </c>
      <c r="J37" s="125">
        <v>5.069</v>
      </c>
      <c r="K37" s="126">
        <v>42.22</v>
      </c>
      <c r="L37" s="125">
        <v>45.605</v>
      </c>
      <c r="M37" s="124">
        <f>SUM(I37:L37)</f>
        <v>97.25399999999999</v>
      </c>
      <c r="N37" s="130">
        <f>IF(ISERROR(G37/M37-1),"         /0",(G37/M37-1))</f>
        <v>0.1576798897731715</v>
      </c>
      <c r="O37" s="129">
        <v>3.8</v>
      </c>
      <c r="P37" s="125">
        <v>3.9</v>
      </c>
      <c r="Q37" s="126">
        <v>531.1710000000002</v>
      </c>
      <c r="R37" s="125">
        <v>565.1439999999999</v>
      </c>
      <c r="S37" s="124">
        <f>SUM(O37:R37)</f>
        <v>1104.015</v>
      </c>
      <c r="T37" s="128">
        <f>S37/$S$9</f>
        <v>0.00339031601203676</v>
      </c>
      <c r="U37" s="127">
        <v>37.06</v>
      </c>
      <c r="V37" s="125">
        <v>46.08</v>
      </c>
      <c r="W37" s="126">
        <v>562.3639999999999</v>
      </c>
      <c r="X37" s="125">
        <v>757.821</v>
      </c>
      <c r="Y37" s="124">
        <f>SUM(U37:X37)</f>
        <v>1403.3249999999998</v>
      </c>
      <c r="Z37" s="123">
        <f>IF(ISERROR(S37/Y37-1),"         /0",IF(S37/Y37&gt;5,"  *  ",(S37/Y37-1)))</f>
        <v>-0.21328630217519084</v>
      </c>
    </row>
    <row r="38" spans="1:26" ht="18.75" customHeight="1">
      <c r="A38" s="131" t="s">
        <v>488</v>
      </c>
      <c r="B38" s="330" t="s">
        <v>489</v>
      </c>
      <c r="C38" s="129">
        <v>16.4</v>
      </c>
      <c r="D38" s="125">
        <v>20.98</v>
      </c>
      <c r="E38" s="126">
        <v>34.852000000000004</v>
      </c>
      <c r="F38" s="125">
        <v>37.428000000000004</v>
      </c>
      <c r="G38" s="124">
        <f t="shared" si="15"/>
        <v>109.66</v>
      </c>
      <c r="H38" s="128">
        <f t="shared" si="1"/>
        <v>0.003438641386077899</v>
      </c>
      <c r="I38" s="127">
        <v>25.200000000000003</v>
      </c>
      <c r="J38" s="125">
        <v>32.57</v>
      </c>
      <c r="K38" s="126">
        <v>3.505</v>
      </c>
      <c r="L38" s="125">
        <v>8.836999999999998</v>
      </c>
      <c r="M38" s="124">
        <f t="shared" si="16"/>
        <v>70.11200000000001</v>
      </c>
      <c r="N38" s="130" t="s">
        <v>50</v>
      </c>
      <c r="O38" s="129">
        <v>214.704</v>
      </c>
      <c r="P38" s="125">
        <v>266.032</v>
      </c>
      <c r="Q38" s="126">
        <v>218.04899999999992</v>
      </c>
      <c r="R38" s="125">
        <v>250.28300000000002</v>
      </c>
      <c r="S38" s="124">
        <f t="shared" si="18"/>
        <v>949.0679999999999</v>
      </c>
      <c r="T38" s="128">
        <f t="shared" si="5"/>
        <v>0.0029144897822146465</v>
      </c>
      <c r="U38" s="127">
        <v>332.853</v>
      </c>
      <c r="V38" s="125">
        <v>373.9190000000001</v>
      </c>
      <c r="W38" s="126">
        <v>28.653999999999993</v>
      </c>
      <c r="X38" s="125">
        <v>44.743</v>
      </c>
      <c r="Y38" s="124">
        <f t="shared" si="19"/>
        <v>780.1690000000002</v>
      </c>
      <c r="Z38" s="123">
        <f t="shared" si="20"/>
        <v>0.21649027326130565</v>
      </c>
    </row>
    <row r="39" spans="1:26" ht="18.75" customHeight="1">
      <c r="A39" s="131" t="s">
        <v>247</v>
      </c>
      <c r="B39" s="330" t="s">
        <v>248</v>
      </c>
      <c r="C39" s="129">
        <v>0.546</v>
      </c>
      <c r="D39" s="125">
        <v>0.909</v>
      </c>
      <c r="E39" s="126">
        <v>39.205999999999996</v>
      </c>
      <c r="F39" s="125">
        <v>48.82300000000001</v>
      </c>
      <c r="G39" s="124">
        <f t="shared" si="15"/>
        <v>89.48400000000001</v>
      </c>
      <c r="H39" s="128">
        <f t="shared" si="1"/>
        <v>0.0028059765255498336</v>
      </c>
      <c r="I39" s="127">
        <v>1.138</v>
      </c>
      <c r="J39" s="125">
        <v>5.635</v>
      </c>
      <c r="K39" s="126">
        <v>30.058000000000003</v>
      </c>
      <c r="L39" s="125">
        <v>21.472</v>
      </c>
      <c r="M39" s="124">
        <f t="shared" si="16"/>
        <v>58.303000000000004</v>
      </c>
      <c r="N39" s="130">
        <f t="shared" si="17"/>
        <v>0.5348095295267825</v>
      </c>
      <c r="O39" s="129">
        <v>33.814</v>
      </c>
      <c r="P39" s="125">
        <v>68.78099999999999</v>
      </c>
      <c r="Q39" s="126">
        <v>395.26599999999985</v>
      </c>
      <c r="R39" s="125">
        <v>382.14799999999985</v>
      </c>
      <c r="S39" s="124">
        <f t="shared" si="18"/>
        <v>880.0089999999998</v>
      </c>
      <c r="T39" s="128">
        <f t="shared" si="5"/>
        <v>0.002702416727523137</v>
      </c>
      <c r="U39" s="127">
        <v>55.89600000000001</v>
      </c>
      <c r="V39" s="125">
        <v>143.88900000000004</v>
      </c>
      <c r="W39" s="126">
        <v>216.0810000000001</v>
      </c>
      <c r="X39" s="125">
        <v>167.10299999999992</v>
      </c>
      <c r="Y39" s="124">
        <f t="shared" si="19"/>
        <v>582.969</v>
      </c>
      <c r="Z39" s="123">
        <f t="shared" si="20"/>
        <v>0.5095296662429729</v>
      </c>
    </row>
    <row r="40" spans="1:26" ht="18.75" customHeight="1">
      <c r="A40" s="131" t="s">
        <v>490</v>
      </c>
      <c r="B40" s="330" t="s">
        <v>491</v>
      </c>
      <c r="C40" s="129">
        <v>9.8</v>
      </c>
      <c r="D40" s="125">
        <v>71.05</v>
      </c>
      <c r="E40" s="126">
        <v>2.096</v>
      </c>
      <c r="F40" s="125">
        <v>1.206</v>
      </c>
      <c r="G40" s="124">
        <f t="shared" si="15"/>
        <v>84.152</v>
      </c>
      <c r="H40" s="128">
        <f t="shared" si="1"/>
        <v>0.0026387794083642837</v>
      </c>
      <c r="I40" s="127">
        <v>10.460999999999999</v>
      </c>
      <c r="J40" s="125">
        <v>23.36</v>
      </c>
      <c r="K40" s="126">
        <v>1.15</v>
      </c>
      <c r="L40" s="125">
        <v>9.125</v>
      </c>
      <c r="M40" s="124">
        <f t="shared" si="16"/>
        <v>44.096</v>
      </c>
      <c r="N40" s="130">
        <f t="shared" si="17"/>
        <v>0.9083817126269957</v>
      </c>
      <c r="O40" s="129">
        <v>186.782</v>
      </c>
      <c r="P40" s="125">
        <v>602.471</v>
      </c>
      <c r="Q40" s="126">
        <v>18.677</v>
      </c>
      <c r="R40" s="125">
        <v>76.21500000000002</v>
      </c>
      <c r="S40" s="124">
        <f t="shared" si="18"/>
        <v>884.1450000000001</v>
      </c>
      <c r="T40" s="128">
        <f t="shared" si="5"/>
        <v>0.0027151179562435665</v>
      </c>
      <c r="U40" s="127">
        <v>250.16000000000003</v>
      </c>
      <c r="V40" s="125">
        <v>351.234</v>
      </c>
      <c r="W40" s="126">
        <v>10.699999999999998</v>
      </c>
      <c r="X40" s="125">
        <v>38.519999999999996</v>
      </c>
      <c r="Y40" s="124">
        <f t="shared" si="19"/>
        <v>650.614</v>
      </c>
      <c r="Z40" s="123">
        <f t="shared" si="20"/>
        <v>0.35893940185732265</v>
      </c>
    </row>
    <row r="41" spans="1:26" ht="18.75" customHeight="1">
      <c r="A41" s="131" t="s">
        <v>262</v>
      </c>
      <c r="B41" s="330" t="s">
        <v>262</v>
      </c>
      <c r="C41" s="129">
        <v>2.1559999999999997</v>
      </c>
      <c r="D41" s="125">
        <v>3.622</v>
      </c>
      <c r="E41" s="126">
        <v>24.727999999999998</v>
      </c>
      <c r="F41" s="125">
        <v>52.338</v>
      </c>
      <c r="G41" s="124">
        <f t="shared" si="15"/>
        <v>82.844</v>
      </c>
      <c r="H41" s="128">
        <f t="shared" si="1"/>
        <v>0.002597764061537821</v>
      </c>
      <c r="I41" s="127">
        <v>27.923000000000002</v>
      </c>
      <c r="J41" s="125">
        <v>24.48</v>
      </c>
      <c r="K41" s="126">
        <v>0</v>
      </c>
      <c r="L41" s="125">
        <v>0.1</v>
      </c>
      <c r="M41" s="124">
        <f t="shared" si="16"/>
        <v>52.50300000000001</v>
      </c>
      <c r="N41" s="130">
        <f t="shared" si="17"/>
        <v>0.5778907871931125</v>
      </c>
      <c r="O41" s="129">
        <v>118.47499999999998</v>
      </c>
      <c r="P41" s="125">
        <v>201.82399999999998</v>
      </c>
      <c r="Q41" s="126">
        <v>79.52199999999999</v>
      </c>
      <c r="R41" s="125">
        <v>186.14899999999997</v>
      </c>
      <c r="S41" s="124">
        <f t="shared" si="18"/>
        <v>585.9699999999999</v>
      </c>
      <c r="T41" s="128">
        <f t="shared" si="5"/>
        <v>0.0017994533349394526</v>
      </c>
      <c r="U41" s="127">
        <v>171.983</v>
      </c>
      <c r="V41" s="125">
        <v>244.9600000000001</v>
      </c>
      <c r="W41" s="126">
        <v>2.195</v>
      </c>
      <c r="X41" s="125">
        <v>2.8449999999999993</v>
      </c>
      <c r="Y41" s="124">
        <f t="shared" si="19"/>
        <v>421.9830000000001</v>
      </c>
      <c r="Z41" s="123">
        <f t="shared" si="20"/>
        <v>0.3886104416528622</v>
      </c>
    </row>
    <row r="42" spans="1:26" ht="18.75" customHeight="1">
      <c r="A42" s="131" t="s">
        <v>219</v>
      </c>
      <c r="B42" s="330" t="s">
        <v>220</v>
      </c>
      <c r="C42" s="129">
        <v>9.195</v>
      </c>
      <c r="D42" s="125">
        <v>40.826</v>
      </c>
      <c r="E42" s="126">
        <v>17.197000000000003</v>
      </c>
      <c r="F42" s="125">
        <v>10.062999999999999</v>
      </c>
      <c r="G42" s="124">
        <f t="shared" si="15"/>
        <v>77.281</v>
      </c>
      <c r="H42" s="128">
        <f t="shared" si="1"/>
        <v>0.0024233234083301672</v>
      </c>
      <c r="I42" s="127">
        <v>14.339</v>
      </c>
      <c r="J42" s="125">
        <v>31.333000000000002</v>
      </c>
      <c r="K42" s="126">
        <v>4.473000000000001</v>
      </c>
      <c r="L42" s="125">
        <v>10.169</v>
      </c>
      <c r="M42" s="124">
        <f t="shared" si="16"/>
        <v>60.31400000000001</v>
      </c>
      <c r="N42" s="130">
        <f t="shared" si="17"/>
        <v>0.2813111383758331</v>
      </c>
      <c r="O42" s="129">
        <v>59.809</v>
      </c>
      <c r="P42" s="125">
        <v>349.08899999999994</v>
      </c>
      <c r="Q42" s="126">
        <v>82.38300000000004</v>
      </c>
      <c r="R42" s="125">
        <v>101.65000000000002</v>
      </c>
      <c r="S42" s="124">
        <f t="shared" si="18"/>
        <v>592.9309999999999</v>
      </c>
      <c r="T42" s="128">
        <f t="shared" si="5"/>
        <v>0.0018208298468163635</v>
      </c>
      <c r="U42" s="127">
        <v>109.07500000000003</v>
      </c>
      <c r="V42" s="125">
        <v>378.853</v>
      </c>
      <c r="W42" s="126">
        <v>37.623999999999995</v>
      </c>
      <c r="X42" s="125">
        <v>54.305</v>
      </c>
      <c r="Y42" s="124">
        <f t="shared" si="19"/>
        <v>579.857</v>
      </c>
      <c r="Z42" s="123">
        <f t="shared" si="20"/>
        <v>0.022546938296855945</v>
      </c>
    </row>
    <row r="43" spans="1:26" ht="18.75" customHeight="1">
      <c r="A43" s="131" t="s">
        <v>245</v>
      </c>
      <c r="B43" s="330" t="s">
        <v>266</v>
      </c>
      <c r="C43" s="129">
        <v>1.8479999999999999</v>
      </c>
      <c r="D43" s="125">
        <v>2.132</v>
      </c>
      <c r="E43" s="126">
        <v>31.489000000000004</v>
      </c>
      <c r="F43" s="125">
        <v>40.939</v>
      </c>
      <c r="G43" s="124">
        <f t="shared" si="15"/>
        <v>76.408</v>
      </c>
      <c r="H43" s="128">
        <f t="shared" si="1"/>
        <v>0.0023959484864803948</v>
      </c>
      <c r="I43" s="127">
        <v>42.312000000000005</v>
      </c>
      <c r="J43" s="125">
        <v>42.72</v>
      </c>
      <c r="K43" s="126">
        <v>2.071</v>
      </c>
      <c r="L43" s="125">
        <v>8.258</v>
      </c>
      <c r="M43" s="124">
        <f t="shared" si="16"/>
        <v>95.361</v>
      </c>
      <c r="N43" s="130">
        <f t="shared" si="17"/>
        <v>-0.19875001310808404</v>
      </c>
      <c r="O43" s="129">
        <v>294.85200000000003</v>
      </c>
      <c r="P43" s="125">
        <v>258.854</v>
      </c>
      <c r="Q43" s="126">
        <v>88.069</v>
      </c>
      <c r="R43" s="125">
        <v>117.98799999999994</v>
      </c>
      <c r="S43" s="124">
        <f t="shared" si="18"/>
        <v>759.7629999999999</v>
      </c>
      <c r="T43" s="128">
        <f t="shared" si="5"/>
        <v>0.0023331536838295534</v>
      </c>
      <c r="U43" s="127">
        <v>352.09700000000015</v>
      </c>
      <c r="V43" s="125">
        <v>379.04200000000003</v>
      </c>
      <c r="W43" s="126">
        <v>52.64499999999999</v>
      </c>
      <c r="X43" s="125">
        <v>69.64899999999996</v>
      </c>
      <c r="Y43" s="124">
        <f t="shared" si="19"/>
        <v>853.4330000000001</v>
      </c>
      <c r="Z43" s="123">
        <f t="shared" si="20"/>
        <v>-0.10975671200902726</v>
      </c>
    </row>
    <row r="44" spans="1:26" ht="18.75" customHeight="1">
      <c r="A44" s="131" t="s">
        <v>229</v>
      </c>
      <c r="B44" s="330" t="s">
        <v>230</v>
      </c>
      <c r="C44" s="129">
        <v>23.671</v>
      </c>
      <c r="D44" s="125">
        <v>17.372</v>
      </c>
      <c r="E44" s="126">
        <v>32.302</v>
      </c>
      <c r="F44" s="125">
        <v>2.1319999999999997</v>
      </c>
      <c r="G44" s="124">
        <f t="shared" si="15"/>
        <v>75.477</v>
      </c>
      <c r="H44" s="128">
        <f t="shared" si="1"/>
        <v>0.0023667548413003974</v>
      </c>
      <c r="I44" s="127">
        <v>12.284</v>
      </c>
      <c r="J44" s="125">
        <v>13.053</v>
      </c>
      <c r="K44" s="126">
        <v>0.877</v>
      </c>
      <c r="L44" s="125">
        <v>0.762</v>
      </c>
      <c r="M44" s="124">
        <f t="shared" si="16"/>
        <v>26.976000000000003</v>
      </c>
      <c r="N44" s="130">
        <f t="shared" si="17"/>
        <v>1.7979314946619214</v>
      </c>
      <c r="O44" s="129">
        <v>215.72199999999998</v>
      </c>
      <c r="P44" s="125">
        <v>144.378</v>
      </c>
      <c r="Q44" s="126">
        <v>103.34900000000002</v>
      </c>
      <c r="R44" s="125">
        <v>51.412</v>
      </c>
      <c r="S44" s="124">
        <f t="shared" si="18"/>
        <v>514.861</v>
      </c>
      <c r="T44" s="128">
        <f t="shared" si="5"/>
        <v>0.0015810849420281952</v>
      </c>
      <c r="U44" s="127">
        <v>213.51100000000002</v>
      </c>
      <c r="V44" s="125">
        <v>125.418</v>
      </c>
      <c r="W44" s="126">
        <v>73.231</v>
      </c>
      <c r="X44" s="125">
        <v>103.08200000000001</v>
      </c>
      <c r="Y44" s="124">
        <f t="shared" si="19"/>
        <v>515.2420000000001</v>
      </c>
      <c r="Z44" s="123">
        <f t="shared" si="20"/>
        <v>-0.000739458351609712</v>
      </c>
    </row>
    <row r="45" spans="1:26" ht="18.75" customHeight="1">
      <c r="A45" s="131" t="s">
        <v>231</v>
      </c>
      <c r="B45" s="330" t="s">
        <v>232</v>
      </c>
      <c r="C45" s="129">
        <v>28.069</v>
      </c>
      <c r="D45" s="125">
        <v>41.893</v>
      </c>
      <c r="E45" s="126">
        <v>0.56</v>
      </c>
      <c r="F45" s="125">
        <v>2.55</v>
      </c>
      <c r="G45" s="124">
        <f t="shared" si="15"/>
        <v>73.072</v>
      </c>
      <c r="H45" s="128">
        <f t="shared" si="1"/>
        <v>0.0022913405376936372</v>
      </c>
      <c r="I45" s="127">
        <v>33.692</v>
      </c>
      <c r="J45" s="125">
        <v>40.313</v>
      </c>
      <c r="K45" s="126">
        <v>0.825</v>
      </c>
      <c r="L45" s="125">
        <v>0.8849999999999999</v>
      </c>
      <c r="M45" s="124">
        <f t="shared" si="16"/>
        <v>75.715</v>
      </c>
      <c r="N45" s="130">
        <f t="shared" si="17"/>
        <v>-0.03490721785643536</v>
      </c>
      <c r="O45" s="129">
        <v>281.017</v>
      </c>
      <c r="P45" s="125">
        <v>340.92</v>
      </c>
      <c r="Q45" s="126">
        <v>8.248999999999997</v>
      </c>
      <c r="R45" s="125">
        <v>23.578999999999997</v>
      </c>
      <c r="S45" s="124">
        <f t="shared" si="18"/>
        <v>653.765</v>
      </c>
      <c r="T45" s="128">
        <f t="shared" si="5"/>
        <v>0.002007644776211566</v>
      </c>
      <c r="U45" s="127">
        <v>234.89200000000002</v>
      </c>
      <c r="V45" s="125">
        <v>243.18200000000002</v>
      </c>
      <c r="W45" s="126">
        <v>10.401000000000002</v>
      </c>
      <c r="X45" s="125">
        <v>21.237999999999996</v>
      </c>
      <c r="Y45" s="124">
        <f t="shared" si="19"/>
        <v>509.7130000000001</v>
      </c>
      <c r="Z45" s="123">
        <f t="shared" si="20"/>
        <v>0.2826139415710407</v>
      </c>
    </row>
    <row r="46" spans="1:26" ht="18.75" customHeight="1">
      <c r="A46" s="131" t="s">
        <v>492</v>
      </c>
      <c r="B46" s="330" t="s">
        <v>492</v>
      </c>
      <c r="C46" s="129">
        <v>27.78</v>
      </c>
      <c r="D46" s="125">
        <v>35.51</v>
      </c>
      <c r="E46" s="126">
        <v>2.126</v>
      </c>
      <c r="F46" s="125">
        <v>3.402</v>
      </c>
      <c r="G46" s="124">
        <f t="shared" si="15"/>
        <v>68.818</v>
      </c>
      <c r="H46" s="128">
        <f t="shared" si="1"/>
        <v>0.0021579465886112426</v>
      </c>
      <c r="I46" s="127">
        <v>15.973</v>
      </c>
      <c r="J46" s="125">
        <v>13.59</v>
      </c>
      <c r="K46" s="126">
        <v>0.07</v>
      </c>
      <c r="L46" s="125">
        <v>0.45999999999999996</v>
      </c>
      <c r="M46" s="124">
        <f t="shared" si="16"/>
        <v>30.093000000000004</v>
      </c>
      <c r="N46" s="130">
        <f t="shared" si="17"/>
        <v>1.28684411657196</v>
      </c>
      <c r="O46" s="129">
        <v>317.54399999999987</v>
      </c>
      <c r="P46" s="125">
        <v>450.07400000000007</v>
      </c>
      <c r="Q46" s="126">
        <v>7.187000000000001</v>
      </c>
      <c r="R46" s="125">
        <v>19.32</v>
      </c>
      <c r="S46" s="124">
        <f t="shared" si="18"/>
        <v>794.125</v>
      </c>
      <c r="T46" s="128">
        <f t="shared" si="5"/>
        <v>0.0024386758359793044</v>
      </c>
      <c r="U46" s="127">
        <v>270.9769999999999</v>
      </c>
      <c r="V46" s="125">
        <v>249.791</v>
      </c>
      <c r="W46" s="126">
        <v>13.605</v>
      </c>
      <c r="X46" s="125">
        <v>36.362</v>
      </c>
      <c r="Y46" s="124">
        <f t="shared" si="19"/>
        <v>570.7349999999999</v>
      </c>
      <c r="Z46" s="123">
        <f t="shared" si="20"/>
        <v>0.39140757093922773</v>
      </c>
    </row>
    <row r="47" spans="1:26" ht="18.75" customHeight="1">
      <c r="A47" s="131" t="s">
        <v>205</v>
      </c>
      <c r="B47" s="330" t="s">
        <v>206</v>
      </c>
      <c r="C47" s="129">
        <v>23.103</v>
      </c>
      <c r="D47" s="125">
        <v>45.312</v>
      </c>
      <c r="E47" s="126">
        <v>0</v>
      </c>
      <c r="F47" s="125">
        <v>0.05</v>
      </c>
      <c r="G47" s="124">
        <f t="shared" si="15"/>
        <v>68.46499999999999</v>
      </c>
      <c r="H47" s="128">
        <f t="shared" si="1"/>
        <v>0.002146877462135905</v>
      </c>
      <c r="I47" s="127">
        <v>25.43</v>
      </c>
      <c r="J47" s="125">
        <v>27.185000000000002</v>
      </c>
      <c r="K47" s="126">
        <v>0.175</v>
      </c>
      <c r="L47" s="125">
        <v>0.189</v>
      </c>
      <c r="M47" s="124">
        <f t="shared" si="16"/>
        <v>52.979</v>
      </c>
      <c r="N47" s="130">
        <f t="shared" si="17"/>
        <v>0.29230449800864466</v>
      </c>
      <c r="O47" s="129">
        <v>154.049</v>
      </c>
      <c r="P47" s="125">
        <v>325.4160000000001</v>
      </c>
      <c r="Q47" s="126">
        <v>9.74</v>
      </c>
      <c r="R47" s="125">
        <v>43.614999999999995</v>
      </c>
      <c r="S47" s="124">
        <f t="shared" si="18"/>
        <v>532.8200000000002</v>
      </c>
      <c r="T47" s="128">
        <f t="shared" si="5"/>
        <v>0.001636235175729883</v>
      </c>
      <c r="U47" s="127">
        <v>215.15300000000002</v>
      </c>
      <c r="V47" s="125">
        <v>314.026</v>
      </c>
      <c r="W47" s="126">
        <v>8.756</v>
      </c>
      <c r="X47" s="125">
        <v>32.964000000000006</v>
      </c>
      <c r="Y47" s="124">
        <f t="shared" si="19"/>
        <v>570.8990000000001</v>
      </c>
      <c r="Z47" s="123">
        <f t="shared" si="20"/>
        <v>-0.06670006428457564</v>
      </c>
    </row>
    <row r="48" spans="1:26" ht="18.75" customHeight="1">
      <c r="A48" s="131" t="s">
        <v>493</v>
      </c>
      <c r="B48" s="330" t="s">
        <v>493</v>
      </c>
      <c r="C48" s="129">
        <v>24.517</v>
      </c>
      <c r="D48" s="125">
        <v>25</v>
      </c>
      <c r="E48" s="126">
        <v>7.15</v>
      </c>
      <c r="F48" s="125">
        <v>6.819999999999999</v>
      </c>
      <c r="G48" s="124">
        <f t="shared" si="15"/>
        <v>63.486999999999995</v>
      </c>
      <c r="H48" s="128">
        <f t="shared" si="1"/>
        <v>0.00199078082872449</v>
      </c>
      <c r="I48" s="127">
        <v>9.05</v>
      </c>
      <c r="J48" s="125">
        <v>8.533</v>
      </c>
      <c r="K48" s="126">
        <v>2.894</v>
      </c>
      <c r="L48" s="125">
        <v>1.549</v>
      </c>
      <c r="M48" s="124">
        <f t="shared" si="16"/>
        <v>22.025999999999996</v>
      </c>
      <c r="N48" s="130">
        <f t="shared" si="17"/>
        <v>1.88236629437937</v>
      </c>
      <c r="O48" s="129">
        <v>265.18299999999994</v>
      </c>
      <c r="P48" s="125">
        <v>245.73000000000002</v>
      </c>
      <c r="Q48" s="126">
        <v>36.897</v>
      </c>
      <c r="R48" s="125">
        <v>37.116</v>
      </c>
      <c r="S48" s="124">
        <f t="shared" si="18"/>
        <v>584.9259999999999</v>
      </c>
      <c r="T48" s="128">
        <f t="shared" si="5"/>
        <v>0.00179624731879242</v>
      </c>
      <c r="U48" s="127">
        <v>108.86599999999999</v>
      </c>
      <c r="V48" s="125">
        <v>128.04</v>
      </c>
      <c r="W48" s="126">
        <v>12.696999999999997</v>
      </c>
      <c r="X48" s="125">
        <v>12.199</v>
      </c>
      <c r="Y48" s="124">
        <f t="shared" si="19"/>
        <v>261.80199999999996</v>
      </c>
      <c r="Z48" s="123">
        <f t="shared" si="20"/>
        <v>1.2342304489652487</v>
      </c>
    </row>
    <row r="49" spans="1:26" ht="18.75" customHeight="1">
      <c r="A49" s="131" t="s">
        <v>237</v>
      </c>
      <c r="B49" s="330" t="s">
        <v>238</v>
      </c>
      <c r="C49" s="129">
        <v>15.105</v>
      </c>
      <c r="D49" s="125">
        <v>21.481</v>
      </c>
      <c r="E49" s="126">
        <v>7.288</v>
      </c>
      <c r="F49" s="125">
        <v>11.687</v>
      </c>
      <c r="G49" s="124">
        <f t="shared" si="15"/>
        <v>55.56099999999999</v>
      </c>
      <c r="H49" s="128">
        <f t="shared" si="1"/>
        <v>0.0017422428784595488</v>
      </c>
      <c r="I49" s="127">
        <v>0</v>
      </c>
      <c r="J49" s="125">
        <v>0</v>
      </c>
      <c r="K49" s="126">
        <v>84.684</v>
      </c>
      <c r="L49" s="125">
        <v>118.153</v>
      </c>
      <c r="M49" s="124">
        <f t="shared" si="16"/>
        <v>202.837</v>
      </c>
      <c r="N49" s="130">
        <f t="shared" si="17"/>
        <v>-0.7260805474346397</v>
      </c>
      <c r="O49" s="129">
        <v>117.742</v>
      </c>
      <c r="P49" s="125">
        <v>136.57100000000003</v>
      </c>
      <c r="Q49" s="126">
        <v>142.238</v>
      </c>
      <c r="R49" s="125">
        <v>164.736</v>
      </c>
      <c r="S49" s="124">
        <f t="shared" si="18"/>
        <v>561.287</v>
      </c>
      <c r="T49" s="128">
        <f t="shared" si="5"/>
        <v>0.0017236543918769916</v>
      </c>
      <c r="U49" s="127">
        <v>0</v>
      </c>
      <c r="V49" s="125">
        <v>0</v>
      </c>
      <c r="W49" s="126">
        <v>394.44100000000003</v>
      </c>
      <c r="X49" s="125">
        <v>346.17600000000004</v>
      </c>
      <c r="Y49" s="124">
        <f t="shared" si="19"/>
        <v>740.6170000000001</v>
      </c>
      <c r="Z49" s="123">
        <f t="shared" si="20"/>
        <v>-0.2421359488102488</v>
      </c>
    </row>
    <row r="50" spans="1:26" ht="18.75" customHeight="1">
      <c r="A50" s="131" t="s">
        <v>209</v>
      </c>
      <c r="B50" s="330" t="s">
        <v>210</v>
      </c>
      <c r="C50" s="129">
        <v>10.88</v>
      </c>
      <c r="D50" s="125">
        <v>26.779</v>
      </c>
      <c r="E50" s="126">
        <v>4.683</v>
      </c>
      <c r="F50" s="125">
        <v>4.868</v>
      </c>
      <c r="G50" s="124">
        <f t="shared" si="15"/>
        <v>47.21</v>
      </c>
      <c r="H50" s="128">
        <f t="shared" si="1"/>
        <v>0.0014803780762058874</v>
      </c>
      <c r="I50" s="127">
        <v>22.593</v>
      </c>
      <c r="J50" s="125">
        <v>35.082</v>
      </c>
      <c r="K50" s="126">
        <v>6.705</v>
      </c>
      <c r="L50" s="125">
        <v>9.219</v>
      </c>
      <c r="M50" s="124">
        <f t="shared" si="16"/>
        <v>73.59899999999999</v>
      </c>
      <c r="N50" s="130">
        <f t="shared" si="17"/>
        <v>-0.3585510672699356</v>
      </c>
      <c r="O50" s="129">
        <v>189.72500000000016</v>
      </c>
      <c r="P50" s="125">
        <v>281.0999999999999</v>
      </c>
      <c r="Q50" s="126">
        <v>73.09199999999998</v>
      </c>
      <c r="R50" s="125">
        <v>50.62299999999998</v>
      </c>
      <c r="S50" s="124">
        <f t="shared" si="18"/>
        <v>594.54</v>
      </c>
      <c r="T50" s="128">
        <f t="shared" si="5"/>
        <v>0.001825770919594693</v>
      </c>
      <c r="U50" s="127">
        <v>340.62999999999965</v>
      </c>
      <c r="V50" s="125">
        <v>403.2189999999998</v>
      </c>
      <c r="W50" s="126">
        <v>133.543</v>
      </c>
      <c r="X50" s="125">
        <v>118.83499999999994</v>
      </c>
      <c r="Y50" s="124">
        <f t="shared" si="19"/>
        <v>996.2269999999994</v>
      </c>
      <c r="Z50" s="123">
        <f t="shared" si="20"/>
        <v>-0.40320830493451765</v>
      </c>
    </row>
    <row r="51" spans="1:26" ht="18.75" customHeight="1">
      <c r="A51" s="131" t="s">
        <v>260</v>
      </c>
      <c r="B51" s="330" t="s">
        <v>261</v>
      </c>
      <c r="C51" s="129">
        <v>0.448</v>
      </c>
      <c r="D51" s="125">
        <v>0.913</v>
      </c>
      <c r="E51" s="126">
        <v>22.457</v>
      </c>
      <c r="F51" s="125">
        <v>23.096999999999998</v>
      </c>
      <c r="G51" s="124">
        <f t="shared" si="15"/>
        <v>46.915</v>
      </c>
      <c r="H51" s="128">
        <f t="shared" si="1"/>
        <v>0.0014711276730607753</v>
      </c>
      <c r="I51" s="127">
        <v>0.403</v>
      </c>
      <c r="J51" s="125">
        <v>2.5829999999999997</v>
      </c>
      <c r="K51" s="126">
        <v>6.308999999999999</v>
      </c>
      <c r="L51" s="125">
        <v>11.314</v>
      </c>
      <c r="M51" s="124">
        <f t="shared" si="16"/>
        <v>20.608999999999998</v>
      </c>
      <c r="N51" s="130">
        <f t="shared" si="17"/>
        <v>1.2764326265223933</v>
      </c>
      <c r="O51" s="129">
        <v>44.92000000000001</v>
      </c>
      <c r="P51" s="125">
        <v>75.34499999999998</v>
      </c>
      <c r="Q51" s="126">
        <v>106.13600000000005</v>
      </c>
      <c r="R51" s="125">
        <v>139.62900000000005</v>
      </c>
      <c r="S51" s="124">
        <f t="shared" si="18"/>
        <v>366.0300000000001</v>
      </c>
      <c r="T51" s="128">
        <f t="shared" si="5"/>
        <v>0.0011240403163777805</v>
      </c>
      <c r="U51" s="127">
        <v>23.632999999999996</v>
      </c>
      <c r="V51" s="125">
        <v>57.38999999999999</v>
      </c>
      <c r="W51" s="126">
        <v>105.48500000000001</v>
      </c>
      <c r="X51" s="125">
        <v>117.33699999999997</v>
      </c>
      <c r="Y51" s="124">
        <f t="shared" si="19"/>
        <v>303.84499999999997</v>
      </c>
      <c r="Z51" s="123">
        <f t="shared" si="20"/>
        <v>0.2046602708617884</v>
      </c>
    </row>
    <row r="52" spans="1:26" ht="18.75" customHeight="1">
      <c r="A52" s="131" t="s">
        <v>494</v>
      </c>
      <c r="B52" s="330" t="s">
        <v>495</v>
      </c>
      <c r="C52" s="129">
        <v>0</v>
      </c>
      <c r="D52" s="125">
        <v>0</v>
      </c>
      <c r="E52" s="126">
        <v>8.367999999999999</v>
      </c>
      <c r="F52" s="125">
        <v>33.77</v>
      </c>
      <c r="G52" s="124">
        <f t="shared" si="15"/>
        <v>42.138000000000005</v>
      </c>
      <c r="H52" s="128">
        <f t="shared" si="1"/>
        <v>0.0013213338567075554</v>
      </c>
      <c r="I52" s="127"/>
      <c r="J52" s="125"/>
      <c r="K52" s="126">
        <v>1.348</v>
      </c>
      <c r="L52" s="125">
        <v>1.06</v>
      </c>
      <c r="M52" s="124">
        <f t="shared" si="16"/>
        <v>2.4080000000000004</v>
      </c>
      <c r="N52" s="130">
        <f t="shared" si="17"/>
        <v>16.499169435215947</v>
      </c>
      <c r="O52" s="129"/>
      <c r="P52" s="125"/>
      <c r="Q52" s="126">
        <v>36.652000000000015</v>
      </c>
      <c r="R52" s="125">
        <v>86.55299999999998</v>
      </c>
      <c r="S52" s="124">
        <f t="shared" si="18"/>
        <v>123.205</v>
      </c>
      <c r="T52" s="128">
        <f t="shared" si="5"/>
        <v>0.00037834982700686945</v>
      </c>
      <c r="U52" s="127">
        <v>13.555000000000001</v>
      </c>
      <c r="V52" s="125">
        <v>26.417</v>
      </c>
      <c r="W52" s="126">
        <v>13.929000000000002</v>
      </c>
      <c r="X52" s="125">
        <v>14.680999999999996</v>
      </c>
      <c r="Y52" s="124">
        <f t="shared" si="19"/>
        <v>68.582</v>
      </c>
      <c r="Z52" s="123">
        <f t="shared" si="20"/>
        <v>0.7964626286780789</v>
      </c>
    </row>
    <row r="53" spans="1:26" ht="18.75" customHeight="1">
      <c r="A53" s="131" t="s">
        <v>496</v>
      </c>
      <c r="B53" s="330" t="s">
        <v>496</v>
      </c>
      <c r="C53" s="129">
        <v>24.733</v>
      </c>
      <c r="D53" s="125">
        <v>3.3979999999999997</v>
      </c>
      <c r="E53" s="126">
        <v>2.73</v>
      </c>
      <c r="F53" s="125">
        <v>9.733</v>
      </c>
      <c r="G53" s="124">
        <f t="shared" si="15"/>
        <v>40.594</v>
      </c>
      <c r="H53" s="128">
        <f t="shared" si="1"/>
        <v>0.0012729181873650031</v>
      </c>
      <c r="I53" s="127">
        <v>0</v>
      </c>
      <c r="J53" s="125">
        <v>0</v>
      </c>
      <c r="K53" s="126">
        <v>2.535</v>
      </c>
      <c r="L53" s="125">
        <v>2.9560000000000004</v>
      </c>
      <c r="M53" s="124">
        <f t="shared" si="16"/>
        <v>5.4910000000000005</v>
      </c>
      <c r="N53" s="130">
        <f t="shared" si="17"/>
        <v>6.392824622108905</v>
      </c>
      <c r="O53" s="129">
        <v>69.02699999999997</v>
      </c>
      <c r="P53" s="125">
        <v>25.796</v>
      </c>
      <c r="Q53" s="126">
        <v>27.633000000000003</v>
      </c>
      <c r="R53" s="125">
        <v>59.349999999999994</v>
      </c>
      <c r="S53" s="124">
        <f t="shared" si="18"/>
        <v>181.80599999999998</v>
      </c>
      <c r="T53" s="128">
        <f t="shared" si="5"/>
        <v>0.0005583074440875849</v>
      </c>
      <c r="U53" s="127">
        <v>54.04299999999999</v>
      </c>
      <c r="V53" s="125">
        <v>26.598000000000003</v>
      </c>
      <c r="W53" s="126">
        <v>22.987000000000002</v>
      </c>
      <c r="X53" s="125">
        <v>29.04900000000001</v>
      </c>
      <c r="Y53" s="124">
        <f t="shared" si="19"/>
        <v>132.677</v>
      </c>
      <c r="Z53" s="123">
        <f t="shared" si="20"/>
        <v>0.37029025377420344</v>
      </c>
    </row>
    <row r="54" spans="1:26" ht="18.75" customHeight="1">
      <c r="A54" s="131" t="s">
        <v>497</v>
      </c>
      <c r="B54" s="330" t="s">
        <v>497</v>
      </c>
      <c r="C54" s="129">
        <v>13.224000000000002</v>
      </c>
      <c r="D54" s="125">
        <v>16.438</v>
      </c>
      <c r="E54" s="126">
        <v>0</v>
      </c>
      <c r="F54" s="125">
        <v>0</v>
      </c>
      <c r="G54" s="124">
        <f t="shared" si="15"/>
        <v>29.662</v>
      </c>
      <c r="H54" s="128">
        <f t="shared" si="1"/>
        <v>0.0009301201969163107</v>
      </c>
      <c r="I54" s="127">
        <v>5.6</v>
      </c>
      <c r="J54" s="125">
        <v>4.6</v>
      </c>
      <c r="K54" s="126">
        <v>9.497</v>
      </c>
      <c r="L54" s="125">
        <v>8.162</v>
      </c>
      <c r="M54" s="124">
        <f t="shared" si="16"/>
        <v>27.859</v>
      </c>
      <c r="N54" s="130">
        <f t="shared" si="17"/>
        <v>0.06471876233892093</v>
      </c>
      <c r="O54" s="129">
        <v>144.037</v>
      </c>
      <c r="P54" s="125">
        <v>135.335</v>
      </c>
      <c r="Q54" s="126">
        <v>27.141000000000002</v>
      </c>
      <c r="R54" s="125">
        <v>29.362999999999992</v>
      </c>
      <c r="S54" s="124">
        <f t="shared" si="18"/>
        <v>335.87600000000003</v>
      </c>
      <c r="T54" s="128">
        <f t="shared" si="5"/>
        <v>0.0010314404975103227</v>
      </c>
      <c r="U54" s="127">
        <v>64.82</v>
      </c>
      <c r="V54" s="125">
        <v>75.01799999999997</v>
      </c>
      <c r="W54" s="126">
        <v>17.858999999999998</v>
      </c>
      <c r="X54" s="125">
        <v>19.064999999999998</v>
      </c>
      <c r="Y54" s="124">
        <f t="shared" si="19"/>
        <v>176.76199999999997</v>
      </c>
      <c r="Z54" s="123">
        <f t="shared" si="20"/>
        <v>0.9001595365519743</v>
      </c>
    </row>
    <row r="55" spans="1:26" ht="18.75" customHeight="1">
      <c r="A55" s="131" t="s">
        <v>225</v>
      </c>
      <c r="B55" s="330" t="s">
        <v>226</v>
      </c>
      <c r="C55" s="129">
        <v>6.089</v>
      </c>
      <c r="D55" s="125">
        <v>16.933999999999997</v>
      </c>
      <c r="E55" s="126">
        <v>3.250999999999999</v>
      </c>
      <c r="F55" s="125">
        <v>3.27</v>
      </c>
      <c r="G55" s="124">
        <f t="shared" si="15"/>
        <v>29.543999999999993</v>
      </c>
      <c r="H55" s="128">
        <f t="shared" si="1"/>
        <v>0.0009264200356582658</v>
      </c>
      <c r="I55" s="127">
        <v>9.365</v>
      </c>
      <c r="J55" s="125">
        <v>18.924000000000003</v>
      </c>
      <c r="K55" s="126">
        <v>1.415</v>
      </c>
      <c r="L55" s="125">
        <v>1.3</v>
      </c>
      <c r="M55" s="124">
        <f t="shared" si="16"/>
        <v>31.004</v>
      </c>
      <c r="N55" s="130" t="s">
        <v>50</v>
      </c>
      <c r="O55" s="129">
        <v>50.284000000000006</v>
      </c>
      <c r="P55" s="125">
        <v>212.19999999999993</v>
      </c>
      <c r="Q55" s="126">
        <v>19.161999999999995</v>
      </c>
      <c r="R55" s="125">
        <v>25.971</v>
      </c>
      <c r="S55" s="124">
        <f t="shared" si="18"/>
        <v>307.6169999999999</v>
      </c>
      <c r="T55" s="128">
        <f t="shared" si="5"/>
        <v>0.0009446600278752657</v>
      </c>
      <c r="U55" s="127">
        <v>60.97599999999999</v>
      </c>
      <c r="V55" s="125">
        <v>191.798</v>
      </c>
      <c r="W55" s="126">
        <v>21.444</v>
      </c>
      <c r="X55" s="125">
        <v>26.487000000000002</v>
      </c>
      <c r="Y55" s="124">
        <f t="shared" si="19"/>
        <v>300.70500000000004</v>
      </c>
      <c r="Z55" s="123">
        <f t="shared" si="20"/>
        <v>0.022985982940090244</v>
      </c>
    </row>
    <row r="56" spans="1:26" ht="18.75" customHeight="1">
      <c r="A56" s="131" t="s">
        <v>249</v>
      </c>
      <c r="B56" s="330" t="s">
        <v>250</v>
      </c>
      <c r="C56" s="129">
        <v>3.5</v>
      </c>
      <c r="D56" s="125">
        <v>7.605</v>
      </c>
      <c r="E56" s="126">
        <v>6.763</v>
      </c>
      <c r="F56" s="125">
        <v>8.996</v>
      </c>
      <c r="G56" s="124">
        <f t="shared" si="15"/>
        <v>26.864000000000004</v>
      </c>
      <c r="H56" s="128">
        <f t="shared" si="1"/>
        <v>0.0008423824748823336</v>
      </c>
      <c r="I56" s="127">
        <v>0</v>
      </c>
      <c r="J56" s="125">
        <v>0</v>
      </c>
      <c r="K56" s="126">
        <v>8.974</v>
      </c>
      <c r="L56" s="125">
        <v>11.232999999999999</v>
      </c>
      <c r="M56" s="124">
        <f t="shared" si="16"/>
        <v>20.207</v>
      </c>
      <c r="N56" s="130">
        <f t="shared" si="17"/>
        <v>0.32944029296778354</v>
      </c>
      <c r="O56" s="129">
        <v>21.189999999999998</v>
      </c>
      <c r="P56" s="125">
        <v>84.59</v>
      </c>
      <c r="Q56" s="126">
        <v>85.80000000000003</v>
      </c>
      <c r="R56" s="125">
        <v>97.27300000000001</v>
      </c>
      <c r="S56" s="124">
        <f t="shared" si="18"/>
        <v>288.85300000000007</v>
      </c>
      <c r="T56" s="128">
        <f t="shared" si="5"/>
        <v>0.0008870377223360682</v>
      </c>
      <c r="U56" s="127">
        <v>2</v>
      </c>
      <c r="V56" s="125">
        <v>26.355999999999998</v>
      </c>
      <c r="W56" s="126">
        <v>66.872</v>
      </c>
      <c r="X56" s="125">
        <v>91.01099999999998</v>
      </c>
      <c r="Y56" s="124">
        <f t="shared" si="19"/>
        <v>186.23899999999998</v>
      </c>
      <c r="Z56" s="123">
        <f t="shared" si="20"/>
        <v>0.5509801921187296</v>
      </c>
    </row>
    <row r="57" spans="1:26" ht="18.75" customHeight="1">
      <c r="A57" s="131" t="s">
        <v>498</v>
      </c>
      <c r="B57" s="330" t="s">
        <v>499</v>
      </c>
      <c r="C57" s="129">
        <v>0</v>
      </c>
      <c r="D57" s="125">
        <v>22.03</v>
      </c>
      <c r="E57" s="126">
        <v>0</v>
      </c>
      <c r="F57" s="125">
        <v>0</v>
      </c>
      <c r="G57" s="124">
        <f t="shared" si="15"/>
        <v>22.03</v>
      </c>
      <c r="H57" s="128">
        <f t="shared" si="1"/>
        <v>0.0006908012924976848</v>
      </c>
      <c r="I57" s="127">
        <v>18.31</v>
      </c>
      <c r="J57" s="125">
        <v>51.800000000000004</v>
      </c>
      <c r="K57" s="126">
        <v>0.5</v>
      </c>
      <c r="L57" s="125">
        <v>3.5</v>
      </c>
      <c r="M57" s="124">
        <f t="shared" si="16"/>
        <v>74.11</v>
      </c>
      <c r="N57" s="130">
        <f t="shared" si="17"/>
        <v>-0.7027391715018216</v>
      </c>
      <c r="O57" s="129">
        <v>98.7</v>
      </c>
      <c r="P57" s="125">
        <v>167.93</v>
      </c>
      <c r="Q57" s="126">
        <v>0</v>
      </c>
      <c r="R57" s="125">
        <v>0.01</v>
      </c>
      <c r="S57" s="124">
        <f t="shared" si="18"/>
        <v>266.64</v>
      </c>
      <c r="T57" s="128">
        <f t="shared" si="5"/>
        <v>0.00081882389410423</v>
      </c>
      <c r="U57" s="127">
        <v>73.81</v>
      </c>
      <c r="V57" s="125">
        <v>215.8</v>
      </c>
      <c r="W57" s="126">
        <v>15.889999999999999</v>
      </c>
      <c r="X57" s="125">
        <v>39.61</v>
      </c>
      <c r="Y57" s="124">
        <f t="shared" si="19"/>
        <v>345.11</v>
      </c>
      <c r="Z57" s="123">
        <f t="shared" si="20"/>
        <v>-0.22737677841847537</v>
      </c>
    </row>
    <row r="58" spans="1:26" ht="18.75" customHeight="1">
      <c r="A58" s="131" t="s">
        <v>252</v>
      </c>
      <c r="B58" s="330" t="s">
        <v>252</v>
      </c>
      <c r="C58" s="129">
        <v>0</v>
      </c>
      <c r="D58" s="125">
        <v>0</v>
      </c>
      <c r="E58" s="126">
        <v>11.227</v>
      </c>
      <c r="F58" s="125">
        <v>9.715</v>
      </c>
      <c r="G58" s="124">
        <f t="shared" si="15"/>
        <v>20.942</v>
      </c>
      <c r="H58" s="128">
        <f t="shared" si="1"/>
        <v>0.0006566845514065599</v>
      </c>
      <c r="I58" s="127"/>
      <c r="J58" s="125"/>
      <c r="K58" s="126">
        <v>0.24</v>
      </c>
      <c r="L58" s="125">
        <v>0.401</v>
      </c>
      <c r="M58" s="124">
        <f t="shared" si="16"/>
        <v>0.641</v>
      </c>
      <c r="N58" s="130">
        <f t="shared" si="17"/>
        <v>31.67082683307332</v>
      </c>
      <c r="O58" s="129"/>
      <c r="P58" s="125"/>
      <c r="Q58" s="126">
        <v>37.013</v>
      </c>
      <c r="R58" s="125">
        <v>41.606</v>
      </c>
      <c r="S58" s="124">
        <f t="shared" si="18"/>
        <v>78.619</v>
      </c>
      <c r="T58" s="128">
        <f t="shared" si="5"/>
        <v>0.00024143082707238397</v>
      </c>
      <c r="U58" s="127"/>
      <c r="V58" s="125"/>
      <c r="W58" s="126">
        <v>30.450000000000003</v>
      </c>
      <c r="X58" s="125">
        <v>20.065</v>
      </c>
      <c r="Y58" s="124">
        <f t="shared" si="19"/>
        <v>50.515</v>
      </c>
      <c r="Z58" s="123">
        <f t="shared" si="20"/>
        <v>0.5563495991289715</v>
      </c>
    </row>
    <row r="59" spans="1:26" ht="18.75" customHeight="1" thickBot="1">
      <c r="A59" s="122" t="s">
        <v>56</v>
      </c>
      <c r="B59" s="331" t="s">
        <v>56</v>
      </c>
      <c r="C59" s="120">
        <v>37.984</v>
      </c>
      <c r="D59" s="116">
        <v>82.65399999999998</v>
      </c>
      <c r="E59" s="117">
        <v>124.54600000000002</v>
      </c>
      <c r="F59" s="116">
        <v>169.38</v>
      </c>
      <c r="G59" s="115">
        <f t="shared" si="15"/>
        <v>414.56399999999996</v>
      </c>
      <c r="H59" s="119">
        <f t="shared" si="1"/>
        <v>0.012999607218475269</v>
      </c>
      <c r="I59" s="118">
        <v>121.72600000000001</v>
      </c>
      <c r="J59" s="116">
        <v>259.55499999999995</v>
      </c>
      <c r="K59" s="117">
        <v>148.527</v>
      </c>
      <c r="L59" s="116">
        <v>277.60900000000004</v>
      </c>
      <c r="M59" s="115">
        <f t="shared" si="16"/>
        <v>807.417</v>
      </c>
      <c r="N59" s="121">
        <f t="shared" si="17"/>
        <v>-0.4865552744121068</v>
      </c>
      <c r="O59" s="120">
        <v>620.924</v>
      </c>
      <c r="P59" s="116">
        <v>1097.684</v>
      </c>
      <c r="Q59" s="117">
        <v>1519.6159999999993</v>
      </c>
      <c r="R59" s="116">
        <v>2628.6769999999983</v>
      </c>
      <c r="S59" s="115">
        <f t="shared" si="18"/>
        <v>5866.900999999998</v>
      </c>
      <c r="T59" s="119">
        <f t="shared" si="5"/>
        <v>0.018016646876477648</v>
      </c>
      <c r="U59" s="118">
        <v>1176.6760000000002</v>
      </c>
      <c r="V59" s="116">
        <v>2817.6910000000007</v>
      </c>
      <c r="W59" s="117">
        <v>2510.385</v>
      </c>
      <c r="X59" s="116">
        <v>4105.780000000003</v>
      </c>
      <c r="Y59" s="115">
        <f t="shared" si="19"/>
        <v>10610.532000000005</v>
      </c>
      <c r="Z59" s="114">
        <f t="shared" si="20"/>
        <v>-0.4470681583166617</v>
      </c>
    </row>
    <row r="60" spans="1:2" ht="15" thickTop="1">
      <c r="A60" s="113" t="s">
        <v>43</v>
      </c>
      <c r="B60" s="113"/>
    </row>
    <row r="61" spans="1:2" ht="15">
      <c r="A61" s="113" t="s">
        <v>147</v>
      </c>
      <c r="B61" s="113"/>
    </row>
    <row r="62" spans="1:3" ht="14.25">
      <c r="A62" s="332" t="s">
        <v>125</v>
      </c>
      <c r="B62" s="333"/>
      <c r="C62" s="333"/>
    </row>
  </sheetData>
  <sheetProtection/>
  <mergeCells count="26"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60:Z65536 N60:N65536 Z3 N3 N5:N8 Z5:Z8">
    <cfRule type="cellIs" priority="3" dxfId="93" operator="lessThan" stopIfTrue="1">
      <formula>0</formula>
    </cfRule>
  </conditionalFormatting>
  <conditionalFormatting sqref="Z9:Z59 N9:N59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U11" sqref="U11:X21"/>
    </sheetView>
  </sheetViews>
  <sheetFormatPr defaultColWidth="8.00390625" defaultRowHeight="15"/>
  <cols>
    <col min="1" max="1" width="25.28125" style="112" customWidth="1"/>
    <col min="2" max="2" width="38.140625" style="112" customWidth="1"/>
    <col min="3" max="3" width="11.00390625" style="112" customWidth="1"/>
    <col min="4" max="4" width="12.28125" style="112" bestFit="1" customWidth="1"/>
    <col min="5" max="5" width="8.7109375" style="112" bestFit="1" customWidth="1"/>
    <col min="6" max="6" width="10.7109375" style="112" bestFit="1" customWidth="1"/>
    <col min="7" max="7" width="10.140625" style="112" customWidth="1"/>
    <col min="8" max="8" width="10.7109375" style="112" customWidth="1"/>
    <col min="9" max="10" width="11.7109375" style="112" bestFit="1" customWidth="1"/>
    <col min="11" max="11" width="9.00390625" style="112" bestFit="1" customWidth="1"/>
    <col min="12" max="12" width="10.7109375" style="112" bestFit="1" customWidth="1"/>
    <col min="13" max="13" width="11.7109375" style="112" bestFit="1" customWidth="1"/>
    <col min="14" max="14" width="9.28125" style="112" customWidth="1"/>
    <col min="15" max="15" width="11.7109375" style="112" bestFit="1" customWidth="1"/>
    <col min="16" max="16" width="12.28125" style="112" bestFit="1" customWidth="1"/>
    <col min="17" max="17" width="9.28125" style="112" customWidth="1"/>
    <col min="18" max="18" width="10.7109375" style="112" bestFit="1" customWidth="1"/>
    <col min="19" max="19" width="11.8515625" style="112" customWidth="1"/>
    <col min="20" max="20" width="10.140625" style="112" customWidth="1"/>
    <col min="21" max="22" width="11.7109375" style="112" bestFit="1" customWidth="1"/>
    <col min="23" max="23" width="10.28125" style="112" customWidth="1"/>
    <col min="24" max="24" width="11.28125" style="112" customWidth="1"/>
    <col min="25" max="25" width="11.7109375" style="112" bestFit="1" customWidth="1"/>
    <col min="26" max="26" width="9.8515625" style="112" bestFit="1" customWidth="1"/>
    <col min="27" max="16384" width="8.00390625" style="112" customWidth="1"/>
  </cols>
  <sheetData>
    <row r="1" spans="1:2" ht="21" thickBot="1">
      <c r="A1" s="425" t="s">
        <v>28</v>
      </c>
      <c r="B1" s="421"/>
    </row>
    <row r="2" spans="24:27" ht="18">
      <c r="X2" s="431"/>
      <c r="Y2" s="432"/>
      <c r="Z2" s="432"/>
      <c r="AA2" s="431"/>
    </row>
    <row r="3" ht="5.25" customHeight="1" thickBot="1"/>
    <row r="4" spans="1:26" ht="24" customHeight="1" thickTop="1">
      <c r="A4" s="531" t="s">
        <v>126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3"/>
    </row>
    <row r="5" spans="1:26" ht="21" customHeight="1" thickBot="1">
      <c r="A5" s="543" t="s">
        <v>45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5"/>
    </row>
    <row r="6" spans="1:26" s="158" customFormat="1" ht="19.5" customHeight="1" thickBot="1" thickTop="1">
      <c r="A6" s="608" t="s">
        <v>121</v>
      </c>
      <c r="B6" s="608" t="s">
        <v>122</v>
      </c>
      <c r="C6" s="520" t="s">
        <v>36</v>
      </c>
      <c r="D6" s="521"/>
      <c r="E6" s="521"/>
      <c r="F6" s="521"/>
      <c r="G6" s="521"/>
      <c r="H6" s="521"/>
      <c r="I6" s="521"/>
      <c r="J6" s="521"/>
      <c r="K6" s="522"/>
      <c r="L6" s="522"/>
      <c r="M6" s="522"/>
      <c r="N6" s="523"/>
      <c r="O6" s="524" t="s">
        <v>35</v>
      </c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3"/>
    </row>
    <row r="7" spans="1:26" s="157" customFormat="1" ht="26.25" customHeight="1" thickBot="1">
      <c r="A7" s="609"/>
      <c r="B7" s="609"/>
      <c r="C7" s="619" t="s">
        <v>154</v>
      </c>
      <c r="D7" s="615"/>
      <c r="E7" s="615"/>
      <c r="F7" s="615"/>
      <c r="G7" s="616"/>
      <c r="H7" s="517" t="s">
        <v>34</v>
      </c>
      <c r="I7" s="619" t="s">
        <v>155</v>
      </c>
      <c r="J7" s="615"/>
      <c r="K7" s="615"/>
      <c r="L7" s="615"/>
      <c r="M7" s="616"/>
      <c r="N7" s="517" t="s">
        <v>33</v>
      </c>
      <c r="O7" s="614" t="s">
        <v>156</v>
      </c>
      <c r="P7" s="615"/>
      <c r="Q7" s="615"/>
      <c r="R7" s="615"/>
      <c r="S7" s="616"/>
      <c r="T7" s="517" t="s">
        <v>34</v>
      </c>
      <c r="U7" s="614" t="s">
        <v>157</v>
      </c>
      <c r="V7" s="615"/>
      <c r="W7" s="615"/>
      <c r="X7" s="615"/>
      <c r="Y7" s="616"/>
      <c r="Z7" s="517" t="s">
        <v>33</v>
      </c>
    </row>
    <row r="8" spans="1:26" s="152" customFormat="1" ht="26.25" customHeight="1">
      <c r="A8" s="610"/>
      <c r="B8" s="610"/>
      <c r="C8" s="540" t="s">
        <v>22</v>
      </c>
      <c r="D8" s="541"/>
      <c r="E8" s="538" t="s">
        <v>21</v>
      </c>
      <c r="F8" s="539"/>
      <c r="G8" s="525" t="s">
        <v>17</v>
      </c>
      <c r="H8" s="518"/>
      <c r="I8" s="540" t="s">
        <v>22</v>
      </c>
      <c r="J8" s="541"/>
      <c r="K8" s="538" t="s">
        <v>21</v>
      </c>
      <c r="L8" s="539"/>
      <c r="M8" s="525" t="s">
        <v>17</v>
      </c>
      <c r="N8" s="518"/>
      <c r="O8" s="541" t="s">
        <v>22</v>
      </c>
      <c r="P8" s="541"/>
      <c r="Q8" s="546" t="s">
        <v>21</v>
      </c>
      <c r="R8" s="541"/>
      <c r="S8" s="525" t="s">
        <v>17</v>
      </c>
      <c r="T8" s="518"/>
      <c r="U8" s="547" t="s">
        <v>22</v>
      </c>
      <c r="V8" s="539"/>
      <c r="W8" s="538" t="s">
        <v>21</v>
      </c>
      <c r="X8" s="542"/>
      <c r="Y8" s="525" t="s">
        <v>17</v>
      </c>
      <c r="Z8" s="518"/>
    </row>
    <row r="9" spans="1:26" s="152" customFormat="1" ht="15.75" thickBot="1">
      <c r="A9" s="611"/>
      <c r="B9" s="611"/>
      <c r="C9" s="155" t="s">
        <v>19</v>
      </c>
      <c r="D9" s="153" t="s">
        <v>18</v>
      </c>
      <c r="E9" s="154" t="s">
        <v>19</v>
      </c>
      <c r="F9" s="153" t="s">
        <v>18</v>
      </c>
      <c r="G9" s="526"/>
      <c r="H9" s="519"/>
      <c r="I9" s="155" t="s">
        <v>19</v>
      </c>
      <c r="J9" s="153" t="s">
        <v>18</v>
      </c>
      <c r="K9" s="154" t="s">
        <v>19</v>
      </c>
      <c r="L9" s="153" t="s">
        <v>18</v>
      </c>
      <c r="M9" s="526"/>
      <c r="N9" s="519"/>
      <c r="O9" s="156" t="s">
        <v>19</v>
      </c>
      <c r="P9" s="153" t="s">
        <v>18</v>
      </c>
      <c r="Q9" s="154" t="s">
        <v>19</v>
      </c>
      <c r="R9" s="153" t="s">
        <v>18</v>
      </c>
      <c r="S9" s="526"/>
      <c r="T9" s="519"/>
      <c r="U9" s="155" t="s">
        <v>19</v>
      </c>
      <c r="V9" s="153" t="s">
        <v>18</v>
      </c>
      <c r="W9" s="154" t="s">
        <v>19</v>
      </c>
      <c r="X9" s="153" t="s">
        <v>18</v>
      </c>
      <c r="Y9" s="526"/>
      <c r="Z9" s="519"/>
    </row>
    <row r="10" spans="1:26" s="141" customFormat="1" ht="18" customHeight="1" thickBot="1" thickTop="1">
      <c r="A10" s="151" t="s">
        <v>24</v>
      </c>
      <c r="B10" s="328"/>
      <c r="C10" s="150">
        <f>SUM(C11:C21)</f>
        <v>456405</v>
      </c>
      <c r="D10" s="144">
        <f>SUM(D11:D21)</f>
        <v>509634</v>
      </c>
      <c r="E10" s="145">
        <f>SUM(E11:E21)</f>
        <v>5850</v>
      </c>
      <c r="F10" s="144">
        <f>SUM(F11:F21)</f>
        <v>5718</v>
      </c>
      <c r="G10" s="143">
        <f aca="true" t="shared" si="0" ref="G10:G18">SUM(C10:F10)</f>
        <v>977607</v>
      </c>
      <c r="H10" s="147">
        <f aca="true" t="shared" si="1" ref="H10:H21">G10/$G$10</f>
        <v>1</v>
      </c>
      <c r="I10" s="146">
        <f>SUM(I11:I21)</f>
        <v>407324</v>
      </c>
      <c r="J10" s="144">
        <f>SUM(J11:J21)</f>
        <v>447224</v>
      </c>
      <c r="K10" s="145">
        <f>SUM(K11:K21)</f>
        <v>5576</v>
      </c>
      <c r="L10" s="144">
        <f>SUM(L11:L21)</f>
        <v>4506</v>
      </c>
      <c r="M10" s="143">
        <f aca="true" t="shared" si="2" ref="M10:M21">SUM(I10:L10)</f>
        <v>864630</v>
      </c>
      <c r="N10" s="149">
        <f aca="true" t="shared" si="3" ref="N10:N18">IF(ISERROR(G10/M10-1),"         /0",(G10/M10-1))</f>
        <v>0.13066514000208174</v>
      </c>
      <c r="O10" s="148">
        <f>SUM(O11:O21)</f>
        <v>4955029</v>
      </c>
      <c r="P10" s="144">
        <f>SUM(P11:P21)</f>
        <v>4916885</v>
      </c>
      <c r="Q10" s="145">
        <f>SUM(Q11:Q21)</f>
        <v>46486</v>
      </c>
      <c r="R10" s="144">
        <f>SUM(R11:R21)</f>
        <v>43993</v>
      </c>
      <c r="S10" s="143">
        <f aca="true" t="shared" si="4" ref="S10:S18">SUM(O10:R10)</f>
        <v>9962393</v>
      </c>
      <c r="T10" s="147">
        <f aca="true" t="shared" si="5" ref="T10:T21">S10/$S$10</f>
        <v>1</v>
      </c>
      <c r="U10" s="146">
        <f>SUM(U11:U21)</f>
        <v>4416736</v>
      </c>
      <c r="V10" s="144">
        <f>SUM(V11:V21)</f>
        <v>4367315</v>
      </c>
      <c r="W10" s="145">
        <f>SUM(W11:W21)</f>
        <v>50526</v>
      </c>
      <c r="X10" s="144">
        <f>SUM(X11:X21)</f>
        <v>49868</v>
      </c>
      <c r="Y10" s="143">
        <f aca="true" t="shared" si="6" ref="Y10:Y18">SUM(U10:X10)</f>
        <v>8884445</v>
      </c>
      <c r="Z10" s="142">
        <f>IF(ISERROR(S10/Y10-1),"         /0",(S10/Y10-1))</f>
        <v>0.12132980732054732</v>
      </c>
    </row>
    <row r="11" spans="1:26" ht="21" customHeight="1" thickTop="1">
      <c r="A11" s="140" t="s">
        <v>178</v>
      </c>
      <c r="B11" s="329" t="s">
        <v>179</v>
      </c>
      <c r="C11" s="138">
        <v>314019</v>
      </c>
      <c r="D11" s="134">
        <v>331029</v>
      </c>
      <c r="E11" s="135">
        <v>3070</v>
      </c>
      <c r="F11" s="134">
        <v>2863</v>
      </c>
      <c r="G11" s="133">
        <f t="shared" si="0"/>
        <v>650981</v>
      </c>
      <c r="H11" s="137">
        <f t="shared" si="1"/>
        <v>0.6658923268757282</v>
      </c>
      <c r="I11" s="136">
        <v>276005</v>
      </c>
      <c r="J11" s="134">
        <v>283635</v>
      </c>
      <c r="K11" s="135">
        <v>3168</v>
      </c>
      <c r="L11" s="134">
        <v>2285</v>
      </c>
      <c r="M11" s="133">
        <f t="shared" si="2"/>
        <v>565093</v>
      </c>
      <c r="N11" s="139">
        <f t="shared" si="3"/>
        <v>0.15198914161031896</v>
      </c>
      <c r="O11" s="138">
        <v>3342224</v>
      </c>
      <c r="P11" s="134">
        <v>3334110</v>
      </c>
      <c r="Q11" s="135">
        <v>25402</v>
      </c>
      <c r="R11" s="134">
        <v>22965</v>
      </c>
      <c r="S11" s="133">
        <f t="shared" si="4"/>
        <v>6724701</v>
      </c>
      <c r="T11" s="137">
        <f t="shared" si="5"/>
        <v>0.6750086048602981</v>
      </c>
      <c r="U11" s="136">
        <v>2970741</v>
      </c>
      <c r="V11" s="134">
        <v>2946138</v>
      </c>
      <c r="W11" s="135">
        <v>25962</v>
      </c>
      <c r="X11" s="134">
        <v>26104</v>
      </c>
      <c r="Y11" s="133">
        <f t="shared" si="6"/>
        <v>5968945</v>
      </c>
      <c r="Z11" s="132">
        <f aca="true" t="shared" si="7" ref="Z11:Z18">IF(ISERROR(S11/Y11-1),"         /0",IF(S11/Y11&gt;5,"  *  ",(S11/Y11-1)))</f>
        <v>0.1266146697615742</v>
      </c>
    </row>
    <row r="12" spans="1:26" ht="21" customHeight="1">
      <c r="A12" s="131" t="s">
        <v>180</v>
      </c>
      <c r="B12" s="330" t="s">
        <v>181</v>
      </c>
      <c r="C12" s="129">
        <v>55154</v>
      </c>
      <c r="D12" s="125">
        <v>65860</v>
      </c>
      <c r="E12" s="126">
        <v>1783</v>
      </c>
      <c r="F12" s="125">
        <v>1823</v>
      </c>
      <c r="G12" s="124">
        <f t="shared" si="0"/>
        <v>124620</v>
      </c>
      <c r="H12" s="128">
        <f t="shared" si="1"/>
        <v>0.12747453731407407</v>
      </c>
      <c r="I12" s="127">
        <v>52514</v>
      </c>
      <c r="J12" s="125">
        <v>59399</v>
      </c>
      <c r="K12" s="126">
        <v>874</v>
      </c>
      <c r="L12" s="125">
        <v>725</v>
      </c>
      <c r="M12" s="133">
        <f t="shared" si="2"/>
        <v>113512</v>
      </c>
      <c r="N12" s="130">
        <f t="shared" si="3"/>
        <v>0.09785749524279375</v>
      </c>
      <c r="O12" s="129">
        <v>587196</v>
      </c>
      <c r="P12" s="125">
        <v>584002</v>
      </c>
      <c r="Q12" s="126">
        <v>8568</v>
      </c>
      <c r="R12" s="125">
        <v>8821</v>
      </c>
      <c r="S12" s="124">
        <f t="shared" si="4"/>
        <v>1188587</v>
      </c>
      <c r="T12" s="128">
        <f t="shared" si="5"/>
        <v>0.11930737926118755</v>
      </c>
      <c r="U12" s="127">
        <v>526713</v>
      </c>
      <c r="V12" s="125">
        <v>519255</v>
      </c>
      <c r="W12" s="126">
        <v>9033</v>
      </c>
      <c r="X12" s="125">
        <v>8722</v>
      </c>
      <c r="Y12" s="124">
        <f t="shared" si="6"/>
        <v>1063723</v>
      </c>
      <c r="Z12" s="123">
        <f t="shared" si="7"/>
        <v>0.11738394300019839</v>
      </c>
    </row>
    <row r="13" spans="1:26" ht="21" customHeight="1">
      <c r="A13" s="131" t="s">
        <v>182</v>
      </c>
      <c r="B13" s="330" t="s">
        <v>183</v>
      </c>
      <c r="C13" s="129">
        <v>32717</v>
      </c>
      <c r="D13" s="125">
        <v>46234</v>
      </c>
      <c r="E13" s="126">
        <v>951</v>
      </c>
      <c r="F13" s="125">
        <v>961</v>
      </c>
      <c r="G13" s="124">
        <f t="shared" si="0"/>
        <v>80863</v>
      </c>
      <c r="H13" s="128">
        <f t="shared" si="1"/>
        <v>0.08271524242359149</v>
      </c>
      <c r="I13" s="127">
        <v>31870</v>
      </c>
      <c r="J13" s="125">
        <v>44649</v>
      </c>
      <c r="K13" s="126">
        <v>743</v>
      </c>
      <c r="L13" s="125">
        <v>701</v>
      </c>
      <c r="M13" s="133">
        <f t="shared" si="2"/>
        <v>77963</v>
      </c>
      <c r="N13" s="130">
        <f t="shared" si="3"/>
        <v>0.03719713197285901</v>
      </c>
      <c r="O13" s="129">
        <v>407753</v>
      </c>
      <c r="P13" s="125">
        <v>399484</v>
      </c>
      <c r="Q13" s="126">
        <v>8813</v>
      </c>
      <c r="R13" s="125">
        <v>8811</v>
      </c>
      <c r="S13" s="124">
        <f t="shared" si="4"/>
        <v>824861</v>
      </c>
      <c r="T13" s="128">
        <f t="shared" si="5"/>
        <v>0.08279747646975982</v>
      </c>
      <c r="U13" s="127">
        <v>374354</v>
      </c>
      <c r="V13" s="125">
        <v>362580</v>
      </c>
      <c r="W13" s="126">
        <v>8710</v>
      </c>
      <c r="X13" s="125">
        <v>8653</v>
      </c>
      <c r="Y13" s="124">
        <f t="shared" si="6"/>
        <v>754297</v>
      </c>
      <c r="Z13" s="123">
        <f t="shared" si="7"/>
        <v>0.09354935787892571</v>
      </c>
    </row>
    <row r="14" spans="1:26" ht="21" customHeight="1">
      <c r="A14" s="131" t="s">
        <v>184</v>
      </c>
      <c r="B14" s="330" t="s">
        <v>185</v>
      </c>
      <c r="C14" s="129">
        <v>19526</v>
      </c>
      <c r="D14" s="125">
        <v>24045</v>
      </c>
      <c r="E14" s="126">
        <v>17</v>
      </c>
      <c r="F14" s="125">
        <v>3</v>
      </c>
      <c r="G14" s="124">
        <f>SUM(C14:F14)</f>
        <v>43591</v>
      </c>
      <c r="H14" s="128">
        <f t="shared" si="1"/>
        <v>0.04458949250567969</v>
      </c>
      <c r="I14" s="127">
        <v>16040</v>
      </c>
      <c r="J14" s="125">
        <v>20411</v>
      </c>
      <c r="K14" s="126">
        <v>48</v>
      </c>
      <c r="L14" s="125">
        <v>5</v>
      </c>
      <c r="M14" s="133">
        <f>SUM(I14:L14)</f>
        <v>36504</v>
      </c>
      <c r="N14" s="130">
        <f>IF(ISERROR(G14/M14-1),"         /0",(G14/M14-1))</f>
        <v>0.19414310760464604</v>
      </c>
      <c r="O14" s="129">
        <v>217042</v>
      </c>
      <c r="P14" s="125">
        <v>222088</v>
      </c>
      <c r="Q14" s="126">
        <v>229</v>
      </c>
      <c r="R14" s="125">
        <v>132</v>
      </c>
      <c r="S14" s="124">
        <f>SUM(O14:R14)</f>
        <v>439491</v>
      </c>
      <c r="T14" s="128">
        <f t="shared" si="5"/>
        <v>0.04411500329288355</v>
      </c>
      <c r="U14" s="127">
        <v>190459</v>
      </c>
      <c r="V14" s="125">
        <v>197324</v>
      </c>
      <c r="W14" s="126">
        <v>410</v>
      </c>
      <c r="X14" s="125">
        <v>169</v>
      </c>
      <c r="Y14" s="124">
        <f>SUM(U14:X14)</f>
        <v>388362</v>
      </c>
      <c r="Z14" s="123">
        <f>IF(ISERROR(S14/Y14-1),"         /0",IF(S14/Y14&gt;5,"  *  ",(S14/Y14-1)))</f>
        <v>0.13165294235790315</v>
      </c>
    </row>
    <row r="15" spans="1:26" ht="21" customHeight="1">
      <c r="A15" s="131" t="s">
        <v>186</v>
      </c>
      <c r="B15" s="330" t="s">
        <v>187</v>
      </c>
      <c r="C15" s="129">
        <v>11587</v>
      </c>
      <c r="D15" s="125">
        <v>12690</v>
      </c>
      <c r="E15" s="126">
        <v>15</v>
      </c>
      <c r="F15" s="125">
        <v>23</v>
      </c>
      <c r="G15" s="124">
        <f t="shared" si="0"/>
        <v>24315</v>
      </c>
      <c r="H15" s="128">
        <f t="shared" si="1"/>
        <v>0.024871957749893363</v>
      </c>
      <c r="I15" s="127">
        <v>11343</v>
      </c>
      <c r="J15" s="125">
        <v>13235</v>
      </c>
      <c r="K15" s="126"/>
      <c r="L15" s="125">
        <v>12</v>
      </c>
      <c r="M15" s="133">
        <f t="shared" si="2"/>
        <v>24590</v>
      </c>
      <c r="N15" s="130">
        <f t="shared" si="3"/>
        <v>-0.011183407889385877</v>
      </c>
      <c r="O15" s="129">
        <v>125601</v>
      </c>
      <c r="P15" s="125">
        <v>122828</v>
      </c>
      <c r="Q15" s="126">
        <v>148</v>
      </c>
      <c r="R15" s="125">
        <v>109</v>
      </c>
      <c r="S15" s="124">
        <f t="shared" si="4"/>
        <v>248686</v>
      </c>
      <c r="T15" s="128">
        <f t="shared" si="5"/>
        <v>0.024962476384940847</v>
      </c>
      <c r="U15" s="127">
        <v>120259</v>
      </c>
      <c r="V15" s="125">
        <v>118013</v>
      </c>
      <c r="W15" s="126">
        <v>449</v>
      </c>
      <c r="X15" s="125">
        <v>337</v>
      </c>
      <c r="Y15" s="124">
        <f t="shared" si="6"/>
        <v>239058</v>
      </c>
      <c r="Z15" s="123">
        <f t="shared" si="7"/>
        <v>0.04027474504095241</v>
      </c>
    </row>
    <row r="16" spans="1:26" ht="21" customHeight="1">
      <c r="A16" s="131" t="s">
        <v>194</v>
      </c>
      <c r="B16" s="330" t="s">
        <v>195</v>
      </c>
      <c r="C16" s="129">
        <v>6662</v>
      </c>
      <c r="D16" s="125">
        <v>11132</v>
      </c>
      <c r="E16" s="126">
        <v>0</v>
      </c>
      <c r="F16" s="125">
        <v>30</v>
      </c>
      <c r="G16" s="124">
        <f>SUM(C16:F16)</f>
        <v>17824</v>
      </c>
      <c r="H16" s="128">
        <f t="shared" si="1"/>
        <v>0.0182322753417273</v>
      </c>
      <c r="I16" s="127">
        <v>6245</v>
      </c>
      <c r="J16" s="125">
        <v>10026</v>
      </c>
      <c r="K16" s="126">
        <v>18</v>
      </c>
      <c r="L16" s="125">
        <v>20</v>
      </c>
      <c r="M16" s="124">
        <f t="shared" si="2"/>
        <v>16309</v>
      </c>
      <c r="N16" s="130">
        <f>IF(ISERROR(G16/M16-1),"         /0",(G16/M16-1))</f>
        <v>0.09289349438960093</v>
      </c>
      <c r="O16" s="129">
        <v>88354</v>
      </c>
      <c r="P16" s="125">
        <v>86220</v>
      </c>
      <c r="Q16" s="126">
        <v>786</v>
      </c>
      <c r="R16" s="125">
        <v>694</v>
      </c>
      <c r="S16" s="124">
        <f>SUM(O16:R16)</f>
        <v>176054</v>
      </c>
      <c r="T16" s="128">
        <f t="shared" si="5"/>
        <v>0.017671858558480878</v>
      </c>
      <c r="U16" s="127">
        <v>79237</v>
      </c>
      <c r="V16" s="125">
        <v>79415</v>
      </c>
      <c r="W16" s="126">
        <v>764</v>
      </c>
      <c r="X16" s="125">
        <v>617</v>
      </c>
      <c r="Y16" s="124">
        <f>SUM(U16:X16)</f>
        <v>160033</v>
      </c>
      <c r="Z16" s="123">
        <f>IF(ISERROR(S16/Y16-1),"         /0",IF(S16/Y16&gt;5,"  *  ",(S16/Y16-1)))</f>
        <v>0.1001106021882987</v>
      </c>
    </row>
    <row r="17" spans="1:26" ht="21" customHeight="1">
      <c r="A17" s="131" t="s">
        <v>188</v>
      </c>
      <c r="B17" s="330" t="s">
        <v>189</v>
      </c>
      <c r="C17" s="129">
        <v>4426</v>
      </c>
      <c r="D17" s="125">
        <v>4797</v>
      </c>
      <c r="E17" s="126">
        <v>0</v>
      </c>
      <c r="F17" s="125">
        <v>3</v>
      </c>
      <c r="G17" s="124">
        <f t="shared" si="0"/>
        <v>9226</v>
      </c>
      <c r="H17" s="128">
        <f t="shared" si="1"/>
        <v>0.009437330133683577</v>
      </c>
      <c r="I17" s="127">
        <v>3992</v>
      </c>
      <c r="J17" s="125">
        <v>4677</v>
      </c>
      <c r="K17" s="126">
        <v>4</v>
      </c>
      <c r="L17" s="125">
        <v>7</v>
      </c>
      <c r="M17" s="124">
        <f t="shared" si="2"/>
        <v>8680</v>
      </c>
      <c r="N17" s="130">
        <f t="shared" si="3"/>
        <v>0.06290322580645169</v>
      </c>
      <c r="O17" s="129">
        <v>44679</v>
      </c>
      <c r="P17" s="125">
        <v>41739</v>
      </c>
      <c r="Q17" s="126">
        <v>1</v>
      </c>
      <c r="R17" s="125">
        <v>11</v>
      </c>
      <c r="S17" s="124">
        <f t="shared" si="4"/>
        <v>86430</v>
      </c>
      <c r="T17" s="128">
        <f t="shared" si="5"/>
        <v>0.008675626428308941</v>
      </c>
      <c r="U17" s="127">
        <v>41991</v>
      </c>
      <c r="V17" s="125">
        <v>40023</v>
      </c>
      <c r="W17" s="126">
        <v>200</v>
      </c>
      <c r="X17" s="125">
        <v>222</v>
      </c>
      <c r="Y17" s="124">
        <f t="shared" si="6"/>
        <v>82436</v>
      </c>
      <c r="Z17" s="123">
        <f t="shared" si="7"/>
        <v>0.048449706438934426</v>
      </c>
    </row>
    <row r="18" spans="1:26" ht="21" customHeight="1">
      <c r="A18" s="131" t="s">
        <v>190</v>
      </c>
      <c r="B18" s="330" t="s">
        <v>191</v>
      </c>
      <c r="C18" s="129">
        <v>4500</v>
      </c>
      <c r="D18" s="125">
        <v>4198</v>
      </c>
      <c r="E18" s="126">
        <v>9</v>
      </c>
      <c r="F18" s="125">
        <v>2</v>
      </c>
      <c r="G18" s="124">
        <f t="shared" si="0"/>
        <v>8709</v>
      </c>
      <c r="H18" s="128">
        <f t="shared" si="1"/>
        <v>0.0089084877665565</v>
      </c>
      <c r="I18" s="127">
        <v>2438</v>
      </c>
      <c r="J18" s="125">
        <v>2339</v>
      </c>
      <c r="K18" s="126">
        <v>640</v>
      </c>
      <c r="L18" s="125">
        <v>707</v>
      </c>
      <c r="M18" s="124">
        <f t="shared" si="2"/>
        <v>6124</v>
      </c>
      <c r="N18" s="130">
        <f t="shared" si="3"/>
        <v>0.42210973220117576</v>
      </c>
      <c r="O18" s="129">
        <v>57774</v>
      </c>
      <c r="P18" s="125">
        <v>48556</v>
      </c>
      <c r="Q18" s="126">
        <v>2221</v>
      </c>
      <c r="R18" s="125">
        <v>2090</v>
      </c>
      <c r="S18" s="124">
        <f t="shared" si="4"/>
        <v>110641</v>
      </c>
      <c r="T18" s="128">
        <f t="shared" si="5"/>
        <v>0.011105865829625472</v>
      </c>
      <c r="U18" s="127">
        <v>34745</v>
      </c>
      <c r="V18" s="125">
        <v>28869</v>
      </c>
      <c r="W18" s="126">
        <v>4660</v>
      </c>
      <c r="X18" s="125">
        <v>4791</v>
      </c>
      <c r="Y18" s="124">
        <f t="shared" si="6"/>
        <v>73065</v>
      </c>
      <c r="Z18" s="123">
        <f t="shared" si="7"/>
        <v>0.5142818038732635</v>
      </c>
    </row>
    <row r="19" spans="1:26" ht="21" customHeight="1">
      <c r="A19" s="131" t="s">
        <v>196</v>
      </c>
      <c r="B19" s="330" t="s">
        <v>197</v>
      </c>
      <c r="C19" s="129">
        <v>3440</v>
      </c>
      <c r="D19" s="125">
        <v>3430</v>
      </c>
      <c r="E19" s="126">
        <v>0</v>
      </c>
      <c r="F19" s="125">
        <v>3</v>
      </c>
      <c r="G19" s="124">
        <f>SUM(C19:F19)</f>
        <v>6873</v>
      </c>
      <c r="H19" s="128">
        <f t="shared" si="1"/>
        <v>0.007030432474399222</v>
      </c>
      <c r="I19" s="127">
        <v>2177</v>
      </c>
      <c r="J19" s="125">
        <v>2598</v>
      </c>
      <c r="K19" s="126">
        <v>12</v>
      </c>
      <c r="L19" s="125"/>
      <c r="M19" s="133">
        <f t="shared" si="2"/>
        <v>4787</v>
      </c>
      <c r="N19" s="130">
        <f>IF(ISERROR(G19/M19-1),"         /0",(G19/M19-1))</f>
        <v>0.43576352621683734</v>
      </c>
      <c r="O19" s="129">
        <v>27625</v>
      </c>
      <c r="P19" s="125">
        <v>25355</v>
      </c>
      <c r="Q19" s="126">
        <v>0</v>
      </c>
      <c r="R19" s="125">
        <v>14</v>
      </c>
      <c r="S19" s="124">
        <f>SUM(O19:R19)</f>
        <v>52994</v>
      </c>
      <c r="T19" s="128">
        <f t="shared" si="5"/>
        <v>0.00531940468519963</v>
      </c>
      <c r="U19" s="127">
        <v>17679</v>
      </c>
      <c r="V19" s="125">
        <v>17837</v>
      </c>
      <c r="W19" s="126">
        <v>18</v>
      </c>
      <c r="X19" s="125">
        <v>2</v>
      </c>
      <c r="Y19" s="124">
        <f>SUM(U19:X19)</f>
        <v>35536</v>
      </c>
      <c r="Z19" s="123">
        <f>IF(ISERROR(S19/Y19-1),"         /0",IF(S19/Y19&gt;5,"  *  ",(S19/Y19-1)))</f>
        <v>0.4912764520486268</v>
      </c>
    </row>
    <row r="20" spans="1:26" ht="21" customHeight="1">
      <c r="A20" s="131" t="s">
        <v>205</v>
      </c>
      <c r="B20" s="330" t="s">
        <v>206</v>
      </c>
      <c r="C20" s="129">
        <v>2142</v>
      </c>
      <c r="D20" s="125">
        <v>3182</v>
      </c>
      <c r="E20" s="126">
        <v>0</v>
      </c>
      <c r="F20" s="125">
        <v>5</v>
      </c>
      <c r="G20" s="124">
        <f>SUM(C20:F20)</f>
        <v>5329</v>
      </c>
      <c r="H20" s="128">
        <f t="shared" si="1"/>
        <v>0.005451065714545825</v>
      </c>
      <c r="I20" s="127">
        <v>2155</v>
      </c>
      <c r="J20" s="125">
        <v>2813</v>
      </c>
      <c r="K20" s="126"/>
      <c r="L20" s="125">
        <v>7</v>
      </c>
      <c r="M20" s="133">
        <f t="shared" si="2"/>
        <v>4975</v>
      </c>
      <c r="N20" s="130">
        <f>IF(ISERROR(G20/M20-1),"         /0",(G20/M20-1))</f>
        <v>0.07115577889447233</v>
      </c>
      <c r="O20" s="129">
        <v>25732</v>
      </c>
      <c r="P20" s="125">
        <v>25640</v>
      </c>
      <c r="Q20" s="126">
        <v>2</v>
      </c>
      <c r="R20" s="125">
        <v>19</v>
      </c>
      <c r="S20" s="124">
        <f>SUM(O20:R20)</f>
        <v>51393</v>
      </c>
      <c r="T20" s="128">
        <f t="shared" si="5"/>
        <v>0.005158700324309631</v>
      </c>
      <c r="U20" s="127">
        <v>28708</v>
      </c>
      <c r="V20" s="125">
        <v>27429</v>
      </c>
      <c r="W20" s="126">
        <v>14</v>
      </c>
      <c r="X20" s="125">
        <v>27</v>
      </c>
      <c r="Y20" s="124">
        <f>SUM(U20:X20)</f>
        <v>56178</v>
      </c>
      <c r="Z20" s="123">
        <f>IF(ISERROR(S20/Y20-1),"         /0",IF(S20/Y20&gt;5,"  *  ",(S20/Y20-1)))</f>
        <v>-0.085175691551853</v>
      </c>
    </row>
    <row r="21" spans="1:26" ht="21" customHeight="1" thickBot="1">
      <c r="A21" s="122" t="s">
        <v>56</v>
      </c>
      <c r="B21" s="331"/>
      <c r="C21" s="120">
        <v>2232</v>
      </c>
      <c r="D21" s="116">
        <v>3037</v>
      </c>
      <c r="E21" s="117">
        <v>5</v>
      </c>
      <c r="F21" s="116">
        <v>2</v>
      </c>
      <c r="G21" s="115">
        <f>SUM(C21:F21)</f>
        <v>5276</v>
      </c>
      <c r="H21" s="119">
        <f t="shared" si="1"/>
        <v>0.005396851700120805</v>
      </c>
      <c r="I21" s="118">
        <v>2545</v>
      </c>
      <c r="J21" s="116">
        <v>3442</v>
      </c>
      <c r="K21" s="117">
        <v>69</v>
      </c>
      <c r="L21" s="116">
        <v>37</v>
      </c>
      <c r="M21" s="398">
        <f t="shared" si="2"/>
        <v>6093</v>
      </c>
      <c r="N21" s="121">
        <f>IF(ISERROR(G21/M21-1),"         /0",(G21/M21-1))</f>
        <v>-0.13408829804693911</v>
      </c>
      <c r="O21" s="120">
        <v>31049</v>
      </c>
      <c r="P21" s="116">
        <v>26863</v>
      </c>
      <c r="Q21" s="117">
        <v>316</v>
      </c>
      <c r="R21" s="116">
        <v>327</v>
      </c>
      <c r="S21" s="115">
        <f>SUM(O21:R21)</f>
        <v>58555</v>
      </c>
      <c r="T21" s="119">
        <f t="shared" si="5"/>
        <v>0.005877603905005554</v>
      </c>
      <c r="U21" s="118">
        <v>31850</v>
      </c>
      <c r="V21" s="116">
        <v>30432</v>
      </c>
      <c r="W21" s="117">
        <v>306</v>
      </c>
      <c r="X21" s="116">
        <v>224</v>
      </c>
      <c r="Y21" s="115">
        <f>SUM(U21:X21)</f>
        <v>62812</v>
      </c>
      <c r="Z21" s="114">
        <f>IF(ISERROR(S21/Y21-1),"         /0",IF(S21/Y21&gt;5,"  *  ",(S21/Y21-1)))</f>
        <v>-0.0677736738202891</v>
      </c>
    </row>
    <row r="22" spans="1:2" ht="15" thickTop="1">
      <c r="A22" s="113" t="s">
        <v>43</v>
      </c>
      <c r="B22" s="113"/>
    </row>
    <row r="23" spans="1:2" ht="15">
      <c r="A23" s="113" t="s">
        <v>147</v>
      </c>
      <c r="B23" s="113"/>
    </row>
    <row r="24" spans="1:3" ht="14.25">
      <c r="A24" s="332" t="s">
        <v>123</v>
      </c>
      <c r="B24" s="333"/>
      <c r="C24" s="333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22:Z65536 N22:N65536 Z4 N4 N6 Z6">
    <cfRule type="cellIs" priority="9" dxfId="93" operator="lessThan" stopIfTrue="1">
      <formula>0</formula>
    </cfRule>
  </conditionalFormatting>
  <conditionalFormatting sqref="N10:N21 Z10:Z21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N8:N9 Z8:Z9">
    <cfRule type="cellIs" priority="6" dxfId="93" operator="lessThan" stopIfTrue="1">
      <formula>0</formula>
    </cfRule>
  </conditionalFormatting>
  <conditionalFormatting sqref="H8:H9">
    <cfRule type="cellIs" priority="5" dxfId="93" operator="lessThan" stopIfTrue="1">
      <formula>0</formula>
    </cfRule>
  </conditionalFormatting>
  <conditionalFormatting sqref="T8:T9">
    <cfRule type="cellIs" priority="4" dxfId="93" operator="lessThan" stopIfTrue="1">
      <formula>0</formula>
    </cfRule>
  </conditionalFormatting>
  <conditionalFormatting sqref="N7 Z7">
    <cfRule type="cellIs" priority="3" dxfId="93" operator="lessThan" stopIfTrue="1">
      <formula>0</formula>
    </cfRule>
  </conditionalFormatting>
  <conditionalFormatting sqref="H7">
    <cfRule type="cellIs" priority="2" dxfId="93" operator="lessThan" stopIfTrue="1">
      <formula>0</formula>
    </cfRule>
  </conditionalFormatting>
  <conditionalFormatting sqref="T7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13">
      <selection activeCell="A3" sqref="A3"/>
    </sheetView>
  </sheetViews>
  <sheetFormatPr defaultColWidth="11.28125" defaultRowHeight="15"/>
  <cols>
    <col min="1" max="16384" width="11.28125" style="316" customWidth="1"/>
  </cols>
  <sheetData>
    <row r="1" spans="1:8" ht="12.75" thickBot="1">
      <c r="A1" s="315"/>
      <c r="B1" s="315"/>
      <c r="C1" s="315"/>
      <c r="D1" s="315"/>
      <c r="E1" s="315"/>
      <c r="F1" s="315"/>
      <c r="G1" s="315"/>
      <c r="H1" s="315"/>
    </row>
    <row r="2" spans="1:14" ht="31.5" thickBot="1" thickTop="1">
      <c r="A2" s="317" t="s">
        <v>149</v>
      </c>
      <c r="B2" s="318"/>
      <c r="M2" s="451" t="s">
        <v>28</v>
      </c>
      <c r="N2" s="452"/>
    </row>
    <row r="3" spans="1:2" ht="25.5" thickTop="1">
      <c r="A3" s="319" t="s">
        <v>38</v>
      </c>
      <c r="B3" s="320"/>
    </row>
    <row r="9" spans="1:14" ht="27">
      <c r="A9" s="336" t="s">
        <v>110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</row>
    <row r="10" spans="1:14" ht="15.75">
      <c r="A10" s="322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</row>
    <row r="11" ht="15">
      <c r="A11" s="335" t="s">
        <v>133</v>
      </c>
    </row>
    <row r="12" ht="15">
      <c r="A12" s="335" t="s">
        <v>134</v>
      </c>
    </row>
    <row r="13" ht="15">
      <c r="A13" s="335" t="s">
        <v>135</v>
      </c>
    </row>
    <row r="15" ht="15">
      <c r="A15" s="335"/>
    </row>
    <row r="16" ht="15">
      <c r="A16" s="335"/>
    </row>
    <row r="17" ht="27">
      <c r="A17" s="336" t="s">
        <v>132</v>
      </c>
    </row>
    <row r="20" ht="22.5">
      <c r="A20" s="324" t="s">
        <v>111</v>
      </c>
    </row>
    <row r="22" ht="15.75">
      <c r="A22" s="323" t="s">
        <v>112</v>
      </c>
    </row>
    <row r="23" ht="15.75">
      <c r="A23" s="323"/>
    </row>
    <row r="24" ht="22.5">
      <c r="A24" s="324" t="s">
        <v>113</v>
      </c>
    </row>
    <row r="25" ht="15.75">
      <c r="A25" s="323" t="s">
        <v>114</v>
      </c>
    </row>
    <row r="26" ht="15.75">
      <c r="A26" s="323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U10" sqref="U10:X14"/>
    </sheetView>
  </sheetViews>
  <sheetFormatPr defaultColWidth="8.00390625" defaultRowHeight="15"/>
  <cols>
    <col min="1" max="1" width="23.28125" style="112" customWidth="1"/>
    <col min="2" max="2" width="35.28125" style="112" customWidth="1"/>
    <col min="3" max="3" width="9.8515625" style="112" customWidth="1"/>
    <col min="4" max="4" width="12.28125" style="112" bestFit="1" customWidth="1"/>
    <col min="5" max="5" width="8.7109375" style="112" bestFit="1" customWidth="1"/>
    <col min="6" max="6" width="10.7109375" style="112" bestFit="1" customWidth="1"/>
    <col min="7" max="7" width="9.00390625" style="112" customWidth="1"/>
    <col min="8" max="8" width="10.7109375" style="112" customWidth="1"/>
    <col min="9" max="9" width="9.7109375" style="112" customWidth="1"/>
    <col min="10" max="10" width="11.7109375" style="112" bestFit="1" customWidth="1"/>
    <col min="11" max="11" width="9.00390625" style="112" bestFit="1" customWidth="1"/>
    <col min="12" max="12" width="10.7109375" style="112" bestFit="1" customWidth="1"/>
    <col min="13" max="13" width="11.7109375" style="112" bestFit="1" customWidth="1"/>
    <col min="14" max="14" width="9.28125" style="112" customWidth="1"/>
    <col min="15" max="15" width="9.7109375" style="112" bestFit="1" customWidth="1"/>
    <col min="16" max="16" width="11.140625" style="112" customWidth="1"/>
    <col min="17" max="17" width="9.28125" style="112" customWidth="1"/>
    <col min="18" max="18" width="10.7109375" style="112" bestFit="1" customWidth="1"/>
    <col min="19" max="19" width="9.7109375" style="112" customWidth="1"/>
    <col min="20" max="20" width="10.140625" style="112" customWidth="1"/>
    <col min="21" max="21" width="9.28125" style="112" customWidth="1"/>
    <col min="22" max="22" width="10.28125" style="112" customWidth="1"/>
    <col min="23" max="23" width="9.28125" style="112" customWidth="1"/>
    <col min="24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25:26" ht="18.75" thickBot="1">
      <c r="Y1" s="529" t="s">
        <v>28</v>
      </c>
      <c r="Z1" s="530"/>
    </row>
    <row r="2" ht="5.25" customHeight="1" thickBot="1"/>
    <row r="3" spans="1:26" ht="24" customHeight="1" thickTop="1">
      <c r="A3" s="531" t="s">
        <v>127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3"/>
    </row>
    <row r="4" spans="1:26" ht="21" customHeight="1" thickBot="1">
      <c r="A4" s="543" t="s">
        <v>45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5"/>
    </row>
    <row r="5" spans="1:26" s="158" customFormat="1" ht="19.5" customHeight="1" thickBot="1" thickTop="1">
      <c r="A5" s="608" t="s">
        <v>121</v>
      </c>
      <c r="B5" s="608" t="s">
        <v>122</v>
      </c>
      <c r="C5" s="627" t="s">
        <v>36</v>
      </c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9"/>
      <c r="O5" s="630" t="s">
        <v>35</v>
      </c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9"/>
    </row>
    <row r="6" spans="1:26" s="157" customFormat="1" ht="26.25" customHeight="1" thickBot="1">
      <c r="A6" s="609"/>
      <c r="B6" s="609"/>
      <c r="C6" s="619" t="s">
        <v>154</v>
      </c>
      <c r="D6" s="615"/>
      <c r="E6" s="615"/>
      <c r="F6" s="615"/>
      <c r="G6" s="616"/>
      <c r="H6" s="621" t="s">
        <v>34</v>
      </c>
      <c r="I6" s="619" t="s">
        <v>155</v>
      </c>
      <c r="J6" s="615"/>
      <c r="K6" s="615"/>
      <c r="L6" s="615"/>
      <c r="M6" s="616"/>
      <c r="N6" s="621" t="s">
        <v>33</v>
      </c>
      <c r="O6" s="614" t="s">
        <v>156</v>
      </c>
      <c r="P6" s="615"/>
      <c r="Q6" s="615"/>
      <c r="R6" s="615"/>
      <c r="S6" s="616"/>
      <c r="T6" s="621" t="s">
        <v>34</v>
      </c>
      <c r="U6" s="614" t="s">
        <v>157</v>
      </c>
      <c r="V6" s="615"/>
      <c r="W6" s="615"/>
      <c r="X6" s="615"/>
      <c r="Y6" s="616"/>
      <c r="Z6" s="621" t="s">
        <v>33</v>
      </c>
    </row>
    <row r="7" spans="1:26" s="152" customFormat="1" ht="26.25" customHeight="1">
      <c r="A7" s="610"/>
      <c r="B7" s="610"/>
      <c r="C7" s="547" t="s">
        <v>22</v>
      </c>
      <c r="D7" s="542"/>
      <c r="E7" s="538" t="s">
        <v>21</v>
      </c>
      <c r="F7" s="542"/>
      <c r="G7" s="525" t="s">
        <v>17</v>
      </c>
      <c r="H7" s="518"/>
      <c r="I7" s="620" t="s">
        <v>22</v>
      </c>
      <c r="J7" s="542"/>
      <c r="K7" s="538" t="s">
        <v>21</v>
      </c>
      <c r="L7" s="542"/>
      <c r="M7" s="525" t="s">
        <v>17</v>
      </c>
      <c r="N7" s="518"/>
      <c r="O7" s="620" t="s">
        <v>22</v>
      </c>
      <c r="P7" s="542"/>
      <c r="Q7" s="538" t="s">
        <v>21</v>
      </c>
      <c r="R7" s="542"/>
      <c r="S7" s="525" t="s">
        <v>17</v>
      </c>
      <c r="T7" s="518"/>
      <c r="U7" s="620" t="s">
        <v>22</v>
      </c>
      <c r="V7" s="542"/>
      <c r="W7" s="538" t="s">
        <v>21</v>
      </c>
      <c r="X7" s="542"/>
      <c r="Y7" s="525" t="s">
        <v>17</v>
      </c>
      <c r="Z7" s="518"/>
    </row>
    <row r="8" spans="1:26" s="152" customFormat="1" ht="19.5" customHeight="1" thickBot="1">
      <c r="A8" s="611"/>
      <c r="B8" s="611"/>
      <c r="C8" s="155" t="s">
        <v>31</v>
      </c>
      <c r="D8" s="153" t="s">
        <v>30</v>
      </c>
      <c r="E8" s="154" t="s">
        <v>31</v>
      </c>
      <c r="F8" s="334" t="s">
        <v>30</v>
      </c>
      <c r="G8" s="623"/>
      <c r="H8" s="622"/>
      <c r="I8" s="155" t="s">
        <v>31</v>
      </c>
      <c r="J8" s="153" t="s">
        <v>30</v>
      </c>
      <c r="K8" s="154" t="s">
        <v>31</v>
      </c>
      <c r="L8" s="334" t="s">
        <v>30</v>
      </c>
      <c r="M8" s="623"/>
      <c r="N8" s="622"/>
      <c r="O8" s="155" t="s">
        <v>31</v>
      </c>
      <c r="P8" s="153" t="s">
        <v>30</v>
      </c>
      <c r="Q8" s="154" t="s">
        <v>31</v>
      </c>
      <c r="R8" s="334" t="s">
        <v>30</v>
      </c>
      <c r="S8" s="623"/>
      <c r="T8" s="622"/>
      <c r="U8" s="155" t="s">
        <v>31</v>
      </c>
      <c r="V8" s="153" t="s">
        <v>30</v>
      </c>
      <c r="W8" s="154" t="s">
        <v>31</v>
      </c>
      <c r="X8" s="334" t="s">
        <v>30</v>
      </c>
      <c r="Y8" s="623"/>
      <c r="Z8" s="622"/>
    </row>
    <row r="9" spans="1:26" s="141" customFormat="1" ht="18" customHeight="1" thickBot="1" thickTop="1">
      <c r="A9" s="151" t="s">
        <v>24</v>
      </c>
      <c r="B9" s="328"/>
      <c r="C9" s="150">
        <f>SUM(C10:C14)</f>
        <v>28046.176000000003</v>
      </c>
      <c r="D9" s="144">
        <f>SUM(D10:D14)</f>
        <v>19066.037999999997</v>
      </c>
      <c r="E9" s="145">
        <f>SUM(E10:E14)</f>
        <v>914.3299999999999</v>
      </c>
      <c r="F9" s="144">
        <f>SUM(F10:F14)</f>
        <v>678.777</v>
      </c>
      <c r="G9" s="143">
        <f aca="true" t="shared" si="0" ref="G9:G14">SUM(C9:F9)</f>
        <v>48705.321</v>
      </c>
      <c r="H9" s="147">
        <f aca="true" t="shared" si="1" ref="H9:H14">G9/$G$9</f>
        <v>1</v>
      </c>
      <c r="I9" s="146">
        <f>SUM(I10:I14)</f>
        <v>24410.23199999999</v>
      </c>
      <c r="J9" s="144">
        <f>SUM(J10:J14)</f>
        <v>18384.569000000003</v>
      </c>
      <c r="K9" s="145">
        <f>SUM(K10:K14)</f>
        <v>2283.229</v>
      </c>
      <c r="L9" s="144">
        <f>SUM(L10:L14)</f>
        <v>2226.266</v>
      </c>
      <c r="M9" s="143">
        <f aca="true" t="shared" si="2" ref="M9:M14">SUM(I9:L9)</f>
        <v>47304.295999999995</v>
      </c>
      <c r="N9" s="149">
        <f aca="true" t="shared" si="3" ref="N9:N14">IF(ISERROR(G9/M9-1),"         /0",(G9/M9-1))</f>
        <v>0.029617288882177073</v>
      </c>
      <c r="O9" s="148">
        <f>SUM(O10:O14)</f>
        <v>329360.1970000001</v>
      </c>
      <c r="P9" s="144">
        <f>SUM(P10:P14)</f>
        <v>195789.49799999996</v>
      </c>
      <c r="Q9" s="145">
        <f>SUM(Q10:Q14)</f>
        <v>38812.917000000016</v>
      </c>
      <c r="R9" s="144">
        <f>SUM(R10:R14)</f>
        <v>18159.362999999998</v>
      </c>
      <c r="S9" s="143">
        <f aca="true" t="shared" si="4" ref="S9:S14">SUM(O9:R9)</f>
        <v>582121.9750000001</v>
      </c>
      <c r="T9" s="147">
        <f aca="true" t="shared" si="5" ref="T9:T14">S9/$S$9</f>
        <v>1</v>
      </c>
      <c r="U9" s="146">
        <f>SUM(U10:U14)</f>
        <v>312575.5910000002</v>
      </c>
      <c r="V9" s="144">
        <f>SUM(V10:V14)</f>
        <v>191251.38900000008</v>
      </c>
      <c r="W9" s="145">
        <f>SUM(W10:W14)</f>
        <v>33697.487</v>
      </c>
      <c r="X9" s="144">
        <f>SUM(X10:X14)</f>
        <v>24790.195999999993</v>
      </c>
      <c r="Y9" s="143">
        <f aca="true" t="shared" si="6" ref="Y9:Y14">SUM(U9:X9)</f>
        <v>562314.6630000003</v>
      </c>
      <c r="Z9" s="142">
        <f>IF(ISERROR(S9/Y9-1),"         /0",(S9/Y9-1))</f>
        <v>0.035224605195827596</v>
      </c>
    </row>
    <row r="10" spans="1:26" ht="21.75" customHeight="1" thickTop="1">
      <c r="A10" s="140" t="s">
        <v>178</v>
      </c>
      <c r="B10" s="329" t="s">
        <v>179</v>
      </c>
      <c r="C10" s="138">
        <v>22669.443000000003</v>
      </c>
      <c r="D10" s="134">
        <v>16796.281999999996</v>
      </c>
      <c r="E10" s="135">
        <v>494.048</v>
      </c>
      <c r="F10" s="134">
        <v>530.7280000000001</v>
      </c>
      <c r="G10" s="133">
        <f t="shared" si="0"/>
        <v>40490.501000000004</v>
      </c>
      <c r="H10" s="137">
        <f t="shared" si="1"/>
        <v>0.8313362928046404</v>
      </c>
      <c r="I10" s="136">
        <v>19828.537999999993</v>
      </c>
      <c r="J10" s="134">
        <v>16321.985000000006</v>
      </c>
      <c r="K10" s="135">
        <v>1560.722</v>
      </c>
      <c r="L10" s="134">
        <v>2050.732</v>
      </c>
      <c r="M10" s="133">
        <f t="shared" si="2"/>
        <v>39761.977</v>
      </c>
      <c r="N10" s="139">
        <f t="shared" si="3"/>
        <v>0.018322127192015758</v>
      </c>
      <c r="O10" s="138">
        <v>265378.465</v>
      </c>
      <c r="P10" s="134">
        <v>169683.19499999998</v>
      </c>
      <c r="Q10" s="135">
        <v>26440.178000000004</v>
      </c>
      <c r="R10" s="134">
        <v>16257.087</v>
      </c>
      <c r="S10" s="133">
        <f t="shared" si="4"/>
        <v>477758.92500000005</v>
      </c>
      <c r="T10" s="137">
        <f t="shared" si="5"/>
        <v>0.820719618083478</v>
      </c>
      <c r="U10" s="136">
        <v>252841.9440000002</v>
      </c>
      <c r="V10" s="134">
        <v>168139.2310000001</v>
      </c>
      <c r="W10" s="135">
        <v>25750.586999999996</v>
      </c>
      <c r="X10" s="134">
        <v>22028.604999999996</v>
      </c>
      <c r="Y10" s="133">
        <f t="shared" si="6"/>
        <v>468760.36700000026</v>
      </c>
      <c r="Z10" s="132">
        <f>IF(ISERROR(S10/Y10-1),"         /0",IF(S10/Y10&gt;5,"  *  ",(S10/Y10-1)))</f>
        <v>0.01919649917843791</v>
      </c>
    </row>
    <row r="11" spans="1:26" ht="21.75" customHeight="1">
      <c r="A11" s="140" t="s">
        <v>180</v>
      </c>
      <c r="B11" s="329" t="s">
        <v>181</v>
      </c>
      <c r="C11" s="138">
        <v>5004.102</v>
      </c>
      <c r="D11" s="134">
        <v>710.6439999999999</v>
      </c>
      <c r="E11" s="135">
        <v>364.617</v>
      </c>
      <c r="F11" s="134">
        <v>145.13899999999998</v>
      </c>
      <c r="G11" s="133">
        <f>SUM(C11:F11)</f>
        <v>6224.502</v>
      </c>
      <c r="H11" s="137">
        <f>G11/$G$9</f>
        <v>0.1277992193091182</v>
      </c>
      <c r="I11" s="136">
        <v>4251.889</v>
      </c>
      <c r="J11" s="134">
        <v>645.167</v>
      </c>
      <c r="K11" s="135">
        <v>714.799</v>
      </c>
      <c r="L11" s="134">
        <v>171.516</v>
      </c>
      <c r="M11" s="133">
        <f>SUM(I11:L11)</f>
        <v>5783.371</v>
      </c>
      <c r="N11" s="139">
        <f t="shared" si="3"/>
        <v>0.0762757568207193</v>
      </c>
      <c r="O11" s="138">
        <v>59640.221</v>
      </c>
      <c r="P11" s="134">
        <v>8821.608000000006</v>
      </c>
      <c r="Q11" s="135">
        <v>12062.514000000003</v>
      </c>
      <c r="R11" s="134">
        <v>1860.2409999999995</v>
      </c>
      <c r="S11" s="133">
        <f>SUM(O11:R11)</f>
        <v>82384.58399999999</v>
      </c>
      <c r="T11" s="137">
        <f>S11/$S$9</f>
        <v>0.14152460745018255</v>
      </c>
      <c r="U11" s="136">
        <v>55643.62600000001</v>
      </c>
      <c r="V11" s="134">
        <v>9090.516000000003</v>
      </c>
      <c r="W11" s="135">
        <v>7400.996</v>
      </c>
      <c r="X11" s="134">
        <v>2707.267</v>
      </c>
      <c r="Y11" s="133">
        <f>SUM(U11:X11)</f>
        <v>74842.40500000003</v>
      </c>
      <c r="Z11" s="132">
        <f>IF(ISERROR(S11/Y11-1),"         /0",IF(S11/Y11&gt;5,"  *  ",(S11/Y11-1)))</f>
        <v>0.10077414000792673</v>
      </c>
    </row>
    <row r="12" spans="1:26" ht="21.75" customHeight="1">
      <c r="A12" s="131" t="s">
        <v>182</v>
      </c>
      <c r="B12" s="330" t="s">
        <v>183</v>
      </c>
      <c r="C12" s="129">
        <v>169.544</v>
      </c>
      <c r="D12" s="125">
        <v>901.095</v>
      </c>
      <c r="E12" s="126">
        <v>0.03</v>
      </c>
      <c r="F12" s="125">
        <v>0</v>
      </c>
      <c r="G12" s="124">
        <f>SUM(C12:F12)</f>
        <v>1070.669</v>
      </c>
      <c r="H12" s="128">
        <f>G12/$G$9</f>
        <v>0.021982587898353036</v>
      </c>
      <c r="I12" s="127">
        <v>152.10100000000003</v>
      </c>
      <c r="J12" s="125">
        <v>742.893</v>
      </c>
      <c r="K12" s="126">
        <v>0.1</v>
      </c>
      <c r="L12" s="125">
        <v>0</v>
      </c>
      <c r="M12" s="124">
        <f>SUM(I12:L12)</f>
        <v>895.094</v>
      </c>
      <c r="N12" s="130">
        <f t="shared" si="3"/>
        <v>0.19615258285721948</v>
      </c>
      <c r="O12" s="129">
        <v>2301.2379999999994</v>
      </c>
      <c r="P12" s="125">
        <v>8615.709</v>
      </c>
      <c r="Q12" s="126">
        <v>0.15</v>
      </c>
      <c r="R12" s="125">
        <v>0</v>
      </c>
      <c r="S12" s="124">
        <f>SUM(O12:R12)</f>
        <v>10917.097</v>
      </c>
      <c r="T12" s="128">
        <f>S12/$S$9</f>
        <v>0.018753968186822012</v>
      </c>
      <c r="U12" s="127">
        <v>2389.636000000002</v>
      </c>
      <c r="V12" s="125">
        <v>7313.827</v>
      </c>
      <c r="W12" s="126">
        <v>0.155</v>
      </c>
      <c r="X12" s="125">
        <v>0.35</v>
      </c>
      <c r="Y12" s="124">
        <f>SUM(U12:X12)</f>
        <v>9703.968000000003</v>
      </c>
      <c r="Z12" s="123">
        <f>IF(ISERROR(S12/Y12-1),"         /0",IF(S12/Y12&gt;5,"  *  ",(S12/Y12-1)))</f>
        <v>0.12501370573357184</v>
      </c>
    </row>
    <row r="13" spans="1:26" ht="21.75" customHeight="1">
      <c r="A13" s="140" t="s">
        <v>186</v>
      </c>
      <c r="B13" s="329" t="s">
        <v>187</v>
      </c>
      <c r="C13" s="138">
        <v>174.428</v>
      </c>
      <c r="D13" s="134">
        <v>645.199</v>
      </c>
      <c r="E13" s="135">
        <v>0</v>
      </c>
      <c r="F13" s="134">
        <v>0.1</v>
      </c>
      <c r="G13" s="133">
        <f>SUM(C13:F13)</f>
        <v>819.727</v>
      </c>
      <c r="H13" s="137">
        <f>G13/$G$9</f>
        <v>0.016830337695546652</v>
      </c>
      <c r="I13" s="136">
        <v>149.909</v>
      </c>
      <c r="J13" s="134">
        <v>649.119</v>
      </c>
      <c r="K13" s="135"/>
      <c r="L13" s="134">
        <v>0</v>
      </c>
      <c r="M13" s="133">
        <f>SUM(I13:L13)</f>
        <v>799.028</v>
      </c>
      <c r="N13" s="139">
        <f t="shared" si="3"/>
        <v>0.025905224848190578</v>
      </c>
      <c r="O13" s="138">
        <v>1649.835</v>
      </c>
      <c r="P13" s="134">
        <v>7214.914</v>
      </c>
      <c r="Q13" s="135">
        <v>0.754</v>
      </c>
      <c r="R13" s="134">
        <v>5.470999999999999</v>
      </c>
      <c r="S13" s="133">
        <f>SUM(O13:R13)</f>
        <v>8870.974</v>
      </c>
      <c r="T13" s="137">
        <f>S13/$S$9</f>
        <v>0.015239029586539828</v>
      </c>
      <c r="U13" s="136">
        <v>1149.516</v>
      </c>
      <c r="V13" s="134">
        <v>6399.737999999999</v>
      </c>
      <c r="W13" s="135">
        <v>0</v>
      </c>
      <c r="X13" s="134">
        <v>0</v>
      </c>
      <c r="Y13" s="133">
        <f>SUM(U13:X13)</f>
        <v>7549.253999999999</v>
      </c>
      <c r="Z13" s="132">
        <f>IF(ISERROR(S13/Y13-1),"         /0",IF(S13/Y13&gt;5,"  *  ",(S13/Y13-1)))</f>
        <v>0.17507955090661964</v>
      </c>
    </row>
    <row r="14" spans="1:26" ht="21.75" customHeight="1" thickBot="1">
      <c r="A14" s="122" t="s">
        <v>56</v>
      </c>
      <c r="B14" s="331"/>
      <c r="C14" s="120">
        <v>28.659</v>
      </c>
      <c r="D14" s="116">
        <v>12.818</v>
      </c>
      <c r="E14" s="117">
        <v>55.635</v>
      </c>
      <c r="F14" s="116">
        <v>2.81</v>
      </c>
      <c r="G14" s="115">
        <f t="shared" si="0"/>
        <v>99.922</v>
      </c>
      <c r="H14" s="119">
        <f t="shared" si="1"/>
        <v>0.002051562292341734</v>
      </c>
      <c r="I14" s="118">
        <v>27.794999999999998</v>
      </c>
      <c r="J14" s="116">
        <v>25.405</v>
      </c>
      <c r="K14" s="117">
        <v>7.608</v>
      </c>
      <c r="L14" s="116">
        <v>4.018000000000001</v>
      </c>
      <c r="M14" s="115">
        <f t="shared" si="2"/>
        <v>64.826</v>
      </c>
      <c r="N14" s="121">
        <f t="shared" si="3"/>
        <v>0.541387714805788</v>
      </c>
      <c r="O14" s="120">
        <v>390.438</v>
      </c>
      <c r="P14" s="116">
        <v>1454.0720000000001</v>
      </c>
      <c r="Q14" s="117">
        <v>309.32099999999997</v>
      </c>
      <c r="R14" s="116">
        <v>36.564000000000014</v>
      </c>
      <c r="S14" s="115">
        <f t="shared" si="4"/>
        <v>2190.395</v>
      </c>
      <c r="T14" s="119">
        <f t="shared" si="5"/>
        <v>0.003762776692977446</v>
      </c>
      <c r="U14" s="118">
        <v>550.8689999999999</v>
      </c>
      <c r="V14" s="116">
        <v>308.07699999999994</v>
      </c>
      <c r="W14" s="117">
        <v>545.7490000000001</v>
      </c>
      <c r="X14" s="116">
        <v>53.97399999999999</v>
      </c>
      <c r="Y14" s="115">
        <f t="shared" si="6"/>
        <v>1458.669</v>
      </c>
      <c r="Z14" s="114">
        <f>IF(ISERROR(S14/Y14-1),"         /0",IF(S14/Y14&gt;5,"  *  ",(S14/Y14-1)))</f>
        <v>0.5016395083463074</v>
      </c>
    </row>
    <row r="15" spans="1:2" ht="15" thickTop="1">
      <c r="A15" s="113" t="s">
        <v>43</v>
      </c>
      <c r="B15" s="113"/>
    </row>
    <row r="16" spans="1:2" ht="15">
      <c r="A16" s="113" t="s">
        <v>147</v>
      </c>
      <c r="B16" s="113"/>
    </row>
    <row r="17" spans="1:3" ht="14.25">
      <c r="A17" s="332" t="s">
        <v>125</v>
      </c>
      <c r="B17" s="333"/>
      <c r="C17" s="333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15:Z65536 N15:N65536 Z3 N3">
    <cfRule type="cellIs" priority="12" dxfId="93" operator="lessThan" stopIfTrue="1">
      <formula>0</formula>
    </cfRule>
  </conditionalFormatting>
  <conditionalFormatting sqref="N9:N14 Z9:Z14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6"/>
  <sheetViews>
    <sheetView showGridLines="0" zoomScale="88" zoomScaleNormal="88" zoomScalePageLayoutView="0" workbookViewId="0" topLeftCell="A7">
      <selection activeCell="D40" sqref="D40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453" t="s">
        <v>28</v>
      </c>
      <c r="O1" s="453"/>
    </row>
    <row r="2" ht="5.25" customHeight="1"/>
    <row r="3" ht="4.5" customHeight="1" thickBot="1"/>
    <row r="4" spans="1:15" ht="13.5" customHeight="1" thickTop="1">
      <c r="A4" s="462" t="s">
        <v>27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4"/>
    </row>
    <row r="5" spans="1:15" ht="12.75" customHeight="1">
      <c r="A5" s="465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7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454" t="s">
        <v>26</v>
      </c>
      <c r="D7" s="455"/>
      <c r="E7" s="456"/>
      <c r="F7" s="477" t="s">
        <v>25</v>
      </c>
      <c r="G7" s="478"/>
      <c r="H7" s="478"/>
      <c r="I7" s="478"/>
      <c r="J7" s="478"/>
      <c r="K7" s="478"/>
      <c r="L7" s="478"/>
      <c r="M7" s="478"/>
      <c r="N7" s="478"/>
      <c r="O7" s="457" t="s">
        <v>24</v>
      </c>
    </row>
    <row r="8" spans="1:15" ht="3.75" customHeight="1" thickBot="1">
      <c r="A8" s="78"/>
      <c r="B8" s="77"/>
      <c r="C8" s="76"/>
      <c r="D8" s="75"/>
      <c r="E8" s="74"/>
      <c r="F8" s="479"/>
      <c r="G8" s="480"/>
      <c r="H8" s="480"/>
      <c r="I8" s="480"/>
      <c r="J8" s="480"/>
      <c r="K8" s="480"/>
      <c r="L8" s="480"/>
      <c r="M8" s="480"/>
      <c r="N8" s="480"/>
      <c r="O8" s="458"/>
    </row>
    <row r="9" spans="1:15" ht="21.75" customHeight="1" thickBot="1" thickTop="1">
      <c r="A9" s="471" t="s">
        <v>23</v>
      </c>
      <c r="B9" s="472"/>
      <c r="C9" s="473" t="s">
        <v>22</v>
      </c>
      <c r="D9" s="475" t="s">
        <v>21</v>
      </c>
      <c r="E9" s="460" t="s">
        <v>17</v>
      </c>
      <c r="F9" s="454" t="s">
        <v>22</v>
      </c>
      <c r="G9" s="455"/>
      <c r="H9" s="455"/>
      <c r="I9" s="454" t="s">
        <v>21</v>
      </c>
      <c r="J9" s="455"/>
      <c r="K9" s="456"/>
      <c r="L9" s="87" t="s">
        <v>20</v>
      </c>
      <c r="M9" s="86"/>
      <c r="N9" s="86"/>
      <c r="O9" s="458"/>
    </row>
    <row r="10" spans="1:15" s="67" customFormat="1" ht="18.75" customHeight="1" thickBot="1">
      <c r="A10" s="73"/>
      <c r="B10" s="72"/>
      <c r="C10" s="474"/>
      <c r="D10" s="476"/>
      <c r="E10" s="461"/>
      <c r="F10" s="70" t="s">
        <v>19</v>
      </c>
      <c r="G10" s="69" t="s">
        <v>18</v>
      </c>
      <c r="H10" s="68" t="s">
        <v>17</v>
      </c>
      <c r="I10" s="70" t="s">
        <v>19</v>
      </c>
      <c r="J10" s="69" t="s">
        <v>18</v>
      </c>
      <c r="K10" s="71" t="s">
        <v>17</v>
      </c>
      <c r="L10" s="70" t="s">
        <v>19</v>
      </c>
      <c r="M10" s="370" t="s">
        <v>18</v>
      </c>
      <c r="N10" s="71" t="s">
        <v>17</v>
      </c>
      <c r="O10" s="459"/>
    </row>
    <row r="11" spans="1:15" s="65" customFormat="1" ht="18.75" customHeight="1" thickTop="1">
      <c r="A11" s="468">
        <v>2013</v>
      </c>
      <c r="B11" s="438" t="s">
        <v>7</v>
      </c>
      <c r="C11" s="402">
        <v>1541080</v>
      </c>
      <c r="D11" s="403">
        <v>74497</v>
      </c>
      <c r="E11" s="348">
        <f aca="true" t="shared" si="0" ref="E11:E24">D11+C11</f>
        <v>1615577</v>
      </c>
      <c r="F11" s="402">
        <v>385032</v>
      </c>
      <c r="G11" s="404">
        <v>376028</v>
      </c>
      <c r="H11" s="405">
        <f aca="true" t="shared" si="1" ref="H11:H22">G11+F11</f>
        <v>761060</v>
      </c>
      <c r="I11" s="406">
        <v>6241</v>
      </c>
      <c r="J11" s="407">
        <v>6760</v>
      </c>
      <c r="K11" s="408">
        <f aca="true" t="shared" si="2" ref="K11:K22">J11+I11</f>
        <v>13001</v>
      </c>
      <c r="L11" s="409">
        <f aca="true" t="shared" si="3" ref="L11:L24">I11+F11</f>
        <v>391273</v>
      </c>
      <c r="M11" s="410">
        <f aca="true" t="shared" si="4" ref="M11:M24">J11+G11</f>
        <v>382788</v>
      </c>
      <c r="N11" s="384">
        <f aca="true" t="shared" si="5" ref="N11:N24">K11+H11</f>
        <v>774061</v>
      </c>
      <c r="O11" s="66">
        <f aca="true" t="shared" si="6" ref="O11:O24">N11+E11</f>
        <v>2389638</v>
      </c>
    </row>
    <row r="12" spans="1:15" ht="18.75" customHeight="1">
      <c r="A12" s="469"/>
      <c r="B12" s="438" t="s">
        <v>6</v>
      </c>
      <c r="C12" s="52">
        <v>1332586</v>
      </c>
      <c r="D12" s="61">
        <v>64053</v>
      </c>
      <c r="E12" s="349">
        <f t="shared" si="0"/>
        <v>1396639</v>
      </c>
      <c r="F12" s="52">
        <v>305853</v>
      </c>
      <c r="G12" s="50">
        <v>289598</v>
      </c>
      <c r="H12" s="56">
        <f t="shared" si="1"/>
        <v>595451</v>
      </c>
      <c r="I12" s="59">
        <v>3120</v>
      </c>
      <c r="J12" s="58">
        <v>3392</v>
      </c>
      <c r="K12" s="57">
        <f t="shared" si="2"/>
        <v>6512</v>
      </c>
      <c r="L12" s="325">
        <f t="shared" si="3"/>
        <v>308973</v>
      </c>
      <c r="M12" s="371">
        <f t="shared" si="4"/>
        <v>292990</v>
      </c>
      <c r="N12" s="385">
        <f t="shared" si="5"/>
        <v>601963</v>
      </c>
      <c r="O12" s="55">
        <f t="shared" si="6"/>
        <v>1998602</v>
      </c>
    </row>
    <row r="13" spans="1:15" ht="18.75" customHeight="1">
      <c r="A13" s="469"/>
      <c r="B13" s="438" t="s">
        <v>5</v>
      </c>
      <c r="C13" s="52">
        <v>1478654</v>
      </c>
      <c r="D13" s="61">
        <v>77348</v>
      </c>
      <c r="E13" s="349">
        <f t="shared" si="0"/>
        <v>1556002</v>
      </c>
      <c r="F13" s="52">
        <v>354569</v>
      </c>
      <c r="G13" s="50">
        <v>311654</v>
      </c>
      <c r="H13" s="56">
        <f t="shared" si="1"/>
        <v>666223</v>
      </c>
      <c r="I13" s="325">
        <v>4832</v>
      </c>
      <c r="J13" s="58">
        <v>4593</v>
      </c>
      <c r="K13" s="57">
        <f t="shared" si="2"/>
        <v>9425</v>
      </c>
      <c r="L13" s="325">
        <f t="shared" si="3"/>
        <v>359401</v>
      </c>
      <c r="M13" s="371">
        <f t="shared" si="4"/>
        <v>316247</v>
      </c>
      <c r="N13" s="385">
        <f t="shared" si="5"/>
        <v>675648</v>
      </c>
      <c r="O13" s="55">
        <f t="shared" si="6"/>
        <v>2231650</v>
      </c>
    </row>
    <row r="14" spans="1:15" ht="18.75" customHeight="1">
      <c r="A14" s="469"/>
      <c r="B14" s="438" t="s">
        <v>16</v>
      </c>
      <c r="C14" s="52">
        <v>1466349</v>
      </c>
      <c r="D14" s="61">
        <v>57423</v>
      </c>
      <c r="E14" s="349">
        <f t="shared" si="0"/>
        <v>1523772</v>
      </c>
      <c r="F14" s="52">
        <v>309791</v>
      </c>
      <c r="G14" s="50">
        <v>306682</v>
      </c>
      <c r="H14" s="56">
        <f t="shared" si="1"/>
        <v>616473</v>
      </c>
      <c r="I14" s="59">
        <v>2443</v>
      </c>
      <c r="J14" s="58">
        <v>2361</v>
      </c>
      <c r="K14" s="57">
        <f t="shared" si="2"/>
        <v>4804</v>
      </c>
      <c r="L14" s="325">
        <f t="shared" si="3"/>
        <v>312234</v>
      </c>
      <c r="M14" s="371">
        <f t="shared" si="4"/>
        <v>309043</v>
      </c>
      <c r="N14" s="385">
        <f t="shared" si="5"/>
        <v>621277</v>
      </c>
      <c r="O14" s="55">
        <f t="shared" si="6"/>
        <v>2145049</v>
      </c>
    </row>
    <row r="15" spans="1:15" s="65" customFormat="1" ht="18.75" customHeight="1">
      <c r="A15" s="469"/>
      <c r="B15" s="438" t="s">
        <v>15</v>
      </c>
      <c r="C15" s="52">
        <v>1576038</v>
      </c>
      <c r="D15" s="61">
        <v>66434</v>
      </c>
      <c r="E15" s="349">
        <f t="shared" si="0"/>
        <v>1642472</v>
      </c>
      <c r="F15" s="52">
        <v>335245</v>
      </c>
      <c r="G15" s="50">
        <v>322191</v>
      </c>
      <c r="H15" s="56">
        <f t="shared" si="1"/>
        <v>657436</v>
      </c>
      <c r="I15" s="59">
        <v>3857</v>
      </c>
      <c r="J15" s="58">
        <v>3939</v>
      </c>
      <c r="K15" s="57">
        <f t="shared" si="2"/>
        <v>7796</v>
      </c>
      <c r="L15" s="325">
        <f t="shared" si="3"/>
        <v>339102</v>
      </c>
      <c r="M15" s="371">
        <f t="shared" si="4"/>
        <v>326130</v>
      </c>
      <c r="N15" s="385">
        <f t="shared" si="5"/>
        <v>665232</v>
      </c>
      <c r="O15" s="55">
        <f t="shared" si="6"/>
        <v>2307704</v>
      </c>
    </row>
    <row r="16" spans="1:15" s="345" customFormat="1" ht="18.75" customHeight="1">
      <c r="A16" s="469"/>
      <c r="B16" s="439" t="s">
        <v>14</v>
      </c>
      <c r="C16" s="52">
        <v>1630018</v>
      </c>
      <c r="D16" s="61">
        <v>62931</v>
      </c>
      <c r="E16" s="349">
        <f t="shared" si="0"/>
        <v>1692949</v>
      </c>
      <c r="F16" s="52">
        <v>402021</v>
      </c>
      <c r="G16" s="50">
        <v>372544</v>
      </c>
      <c r="H16" s="56">
        <f t="shared" si="1"/>
        <v>774565</v>
      </c>
      <c r="I16" s="59">
        <v>4787</v>
      </c>
      <c r="J16" s="58">
        <v>4438</v>
      </c>
      <c r="K16" s="57">
        <f t="shared" si="2"/>
        <v>9225</v>
      </c>
      <c r="L16" s="325">
        <f t="shared" si="3"/>
        <v>406808</v>
      </c>
      <c r="M16" s="371">
        <f t="shared" si="4"/>
        <v>376982</v>
      </c>
      <c r="N16" s="385">
        <f t="shared" si="5"/>
        <v>783790</v>
      </c>
      <c r="O16" s="55">
        <f t="shared" si="6"/>
        <v>2476739</v>
      </c>
    </row>
    <row r="17" spans="1:15" s="358" customFormat="1" ht="18.75" customHeight="1">
      <c r="A17" s="469"/>
      <c r="B17" s="438" t="s">
        <v>13</v>
      </c>
      <c r="C17" s="52">
        <v>1728515</v>
      </c>
      <c r="D17" s="61">
        <v>64313</v>
      </c>
      <c r="E17" s="349">
        <f t="shared" si="0"/>
        <v>1792828</v>
      </c>
      <c r="F17" s="52">
        <v>391490</v>
      </c>
      <c r="G17" s="50">
        <v>442951</v>
      </c>
      <c r="H17" s="56">
        <f t="shared" si="1"/>
        <v>834441</v>
      </c>
      <c r="I17" s="59">
        <v>4345</v>
      </c>
      <c r="J17" s="58">
        <v>4904</v>
      </c>
      <c r="K17" s="57">
        <f t="shared" si="2"/>
        <v>9249</v>
      </c>
      <c r="L17" s="325">
        <f t="shared" si="3"/>
        <v>395835</v>
      </c>
      <c r="M17" s="371">
        <f t="shared" si="4"/>
        <v>447855</v>
      </c>
      <c r="N17" s="385">
        <f t="shared" si="5"/>
        <v>843690</v>
      </c>
      <c r="O17" s="55">
        <f t="shared" si="6"/>
        <v>2636518</v>
      </c>
    </row>
    <row r="18" spans="1:15" s="369" customFormat="1" ht="18.75" customHeight="1">
      <c r="A18" s="469"/>
      <c r="B18" s="438" t="s">
        <v>12</v>
      </c>
      <c r="C18" s="52">
        <v>1675921</v>
      </c>
      <c r="D18" s="61">
        <v>65231</v>
      </c>
      <c r="E18" s="349">
        <f t="shared" si="0"/>
        <v>1741152</v>
      </c>
      <c r="F18" s="52">
        <v>416766</v>
      </c>
      <c r="G18" s="50">
        <v>397900</v>
      </c>
      <c r="H18" s="56">
        <f t="shared" si="1"/>
        <v>814666</v>
      </c>
      <c r="I18" s="59">
        <v>3326</v>
      </c>
      <c r="J18" s="58">
        <v>3573</v>
      </c>
      <c r="K18" s="57">
        <f t="shared" si="2"/>
        <v>6899</v>
      </c>
      <c r="L18" s="325">
        <f t="shared" si="3"/>
        <v>420092</v>
      </c>
      <c r="M18" s="371">
        <f t="shared" si="4"/>
        <v>401473</v>
      </c>
      <c r="N18" s="385">
        <f t="shared" si="5"/>
        <v>821565</v>
      </c>
      <c r="O18" s="55">
        <f t="shared" si="6"/>
        <v>2562717</v>
      </c>
    </row>
    <row r="19" spans="1:15" ht="18.75" customHeight="1">
      <c r="A19" s="469"/>
      <c r="B19" s="438" t="s">
        <v>11</v>
      </c>
      <c r="C19" s="52">
        <v>1549788</v>
      </c>
      <c r="D19" s="61">
        <v>65811</v>
      </c>
      <c r="E19" s="349">
        <f t="shared" si="0"/>
        <v>1615599</v>
      </c>
      <c r="F19" s="52">
        <v>364167</v>
      </c>
      <c r="G19" s="50">
        <v>335315</v>
      </c>
      <c r="H19" s="56">
        <f t="shared" si="1"/>
        <v>699482</v>
      </c>
      <c r="I19" s="59">
        <v>3643</v>
      </c>
      <c r="J19" s="58">
        <v>3215</v>
      </c>
      <c r="K19" s="57">
        <f t="shared" si="2"/>
        <v>6858</v>
      </c>
      <c r="L19" s="325">
        <f t="shared" si="3"/>
        <v>367810</v>
      </c>
      <c r="M19" s="371">
        <f t="shared" si="4"/>
        <v>338530</v>
      </c>
      <c r="N19" s="385">
        <f t="shared" si="5"/>
        <v>706340</v>
      </c>
      <c r="O19" s="55">
        <f t="shared" si="6"/>
        <v>2321939</v>
      </c>
    </row>
    <row r="20" spans="1:15" s="378" customFormat="1" ht="18.75" customHeight="1">
      <c r="A20" s="469"/>
      <c r="B20" s="438" t="s">
        <v>10</v>
      </c>
      <c r="C20" s="52">
        <v>1647763</v>
      </c>
      <c r="D20" s="61">
        <v>77775</v>
      </c>
      <c r="E20" s="349">
        <f t="shared" si="0"/>
        <v>1725538</v>
      </c>
      <c r="F20" s="52">
        <v>371634</v>
      </c>
      <c r="G20" s="50">
        <v>380941</v>
      </c>
      <c r="H20" s="56">
        <f t="shared" si="1"/>
        <v>752575</v>
      </c>
      <c r="I20" s="59">
        <v>4322</v>
      </c>
      <c r="J20" s="58">
        <v>4009</v>
      </c>
      <c r="K20" s="57">
        <f t="shared" si="2"/>
        <v>8331</v>
      </c>
      <c r="L20" s="325">
        <f t="shared" si="3"/>
        <v>375956</v>
      </c>
      <c r="M20" s="371">
        <f t="shared" si="4"/>
        <v>384950</v>
      </c>
      <c r="N20" s="385">
        <f t="shared" si="5"/>
        <v>760906</v>
      </c>
      <c r="O20" s="55">
        <f t="shared" si="6"/>
        <v>2486444</v>
      </c>
    </row>
    <row r="21" spans="1:15" s="54" customFormat="1" ht="18.75" customHeight="1">
      <c r="A21" s="469"/>
      <c r="B21" s="438" t="s">
        <v>9</v>
      </c>
      <c r="C21" s="52">
        <v>1633959</v>
      </c>
      <c r="D21" s="61">
        <v>75955</v>
      </c>
      <c r="E21" s="349">
        <f t="shared" si="0"/>
        <v>1709914</v>
      </c>
      <c r="F21" s="52">
        <v>372844</v>
      </c>
      <c r="G21" s="50">
        <v>384287</v>
      </c>
      <c r="H21" s="56">
        <f t="shared" si="1"/>
        <v>757131</v>
      </c>
      <c r="I21" s="59">
        <v>4034</v>
      </c>
      <c r="J21" s="58">
        <v>4178</v>
      </c>
      <c r="K21" s="57">
        <f t="shared" si="2"/>
        <v>8212</v>
      </c>
      <c r="L21" s="325">
        <f t="shared" si="3"/>
        <v>376878</v>
      </c>
      <c r="M21" s="371">
        <f t="shared" si="4"/>
        <v>388465</v>
      </c>
      <c r="N21" s="385">
        <f t="shared" si="5"/>
        <v>765343</v>
      </c>
      <c r="O21" s="55">
        <f t="shared" si="6"/>
        <v>2475257</v>
      </c>
    </row>
    <row r="22" spans="1:15" ht="18.75" customHeight="1" thickBot="1">
      <c r="A22" s="470"/>
      <c r="B22" s="438" t="s">
        <v>8</v>
      </c>
      <c r="C22" s="52">
        <v>1663323</v>
      </c>
      <c r="D22" s="61">
        <v>78671</v>
      </c>
      <c r="E22" s="349">
        <f t="shared" si="0"/>
        <v>1741994</v>
      </c>
      <c r="F22" s="52">
        <v>407324</v>
      </c>
      <c r="G22" s="50">
        <v>447224</v>
      </c>
      <c r="H22" s="56">
        <f t="shared" si="1"/>
        <v>854548</v>
      </c>
      <c r="I22" s="59">
        <v>5576</v>
      </c>
      <c r="J22" s="58">
        <v>4506</v>
      </c>
      <c r="K22" s="57">
        <f t="shared" si="2"/>
        <v>10082</v>
      </c>
      <c r="L22" s="325">
        <f t="shared" si="3"/>
        <v>412900</v>
      </c>
      <c r="M22" s="371">
        <f t="shared" si="4"/>
        <v>451730</v>
      </c>
      <c r="N22" s="385">
        <f t="shared" si="5"/>
        <v>864630</v>
      </c>
      <c r="O22" s="55">
        <f t="shared" si="6"/>
        <v>2606624</v>
      </c>
    </row>
    <row r="23" spans="1:15" ht="3.75" customHeight="1">
      <c r="A23" s="64"/>
      <c r="B23" s="440"/>
      <c r="C23" s="63"/>
      <c r="D23" s="62"/>
      <c r="E23" s="350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72">
        <f t="shared" si="4"/>
        <v>0</v>
      </c>
      <c r="N23" s="386">
        <f t="shared" si="5"/>
        <v>0</v>
      </c>
      <c r="O23" s="36">
        <f t="shared" si="6"/>
        <v>0</v>
      </c>
    </row>
    <row r="24" spans="1:15" ht="19.5" customHeight="1">
      <c r="A24" s="468">
        <v>2014</v>
      </c>
      <c r="B24" s="441" t="s">
        <v>7</v>
      </c>
      <c r="C24" s="52">
        <v>1599393</v>
      </c>
      <c r="D24" s="61">
        <v>71544</v>
      </c>
      <c r="E24" s="349">
        <f t="shared" si="0"/>
        <v>1670937</v>
      </c>
      <c r="F24" s="60">
        <v>427044</v>
      </c>
      <c r="G24" s="50">
        <v>426759</v>
      </c>
      <c r="H24" s="56">
        <f aca="true" t="shared" si="7" ref="H24:H29">G24+F24</f>
        <v>853803</v>
      </c>
      <c r="I24" s="59">
        <v>4765</v>
      </c>
      <c r="J24" s="58">
        <v>4960</v>
      </c>
      <c r="K24" s="57">
        <f aca="true" t="shared" si="8" ref="K24:K29">J24+I24</f>
        <v>9725</v>
      </c>
      <c r="L24" s="325">
        <f t="shared" si="3"/>
        <v>431809</v>
      </c>
      <c r="M24" s="371">
        <f t="shared" si="4"/>
        <v>431719</v>
      </c>
      <c r="N24" s="385">
        <f t="shared" si="5"/>
        <v>863528</v>
      </c>
      <c r="O24" s="55">
        <f t="shared" si="6"/>
        <v>2534465</v>
      </c>
    </row>
    <row r="25" spans="1:15" ht="19.5" customHeight="1">
      <c r="A25" s="468"/>
      <c r="B25" s="441" t="s">
        <v>6</v>
      </c>
      <c r="C25" s="52">
        <v>1429191</v>
      </c>
      <c r="D25" s="61">
        <v>67740</v>
      </c>
      <c r="E25" s="349">
        <f aca="true" t="shared" si="9" ref="E25:E33">D25+C25</f>
        <v>1496931</v>
      </c>
      <c r="F25" s="60">
        <v>328054</v>
      </c>
      <c r="G25" s="50">
        <v>313667</v>
      </c>
      <c r="H25" s="56">
        <f t="shared" si="7"/>
        <v>641721</v>
      </c>
      <c r="I25" s="59">
        <v>3461</v>
      </c>
      <c r="J25" s="58">
        <v>3279</v>
      </c>
      <c r="K25" s="57">
        <f t="shared" si="8"/>
        <v>6740</v>
      </c>
      <c r="L25" s="325">
        <f aca="true" t="shared" si="10" ref="L25:N27">I25+F25</f>
        <v>331515</v>
      </c>
      <c r="M25" s="371">
        <f t="shared" si="10"/>
        <v>316946</v>
      </c>
      <c r="N25" s="385">
        <f t="shared" si="10"/>
        <v>648461</v>
      </c>
      <c r="O25" s="55">
        <f aca="true" t="shared" si="11" ref="O25:O33">N25+E25</f>
        <v>2145392</v>
      </c>
    </row>
    <row r="26" spans="1:15" ht="19.5" customHeight="1">
      <c r="A26" s="468"/>
      <c r="B26" s="441" t="s">
        <v>5</v>
      </c>
      <c r="C26" s="52">
        <v>1582445</v>
      </c>
      <c r="D26" s="61">
        <v>67756</v>
      </c>
      <c r="E26" s="349">
        <f t="shared" si="9"/>
        <v>1650201</v>
      </c>
      <c r="F26" s="60">
        <v>375041</v>
      </c>
      <c r="G26" s="50">
        <v>344515</v>
      </c>
      <c r="H26" s="56">
        <f t="shared" si="7"/>
        <v>719556</v>
      </c>
      <c r="I26" s="59">
        <v>5138</v>
      </c>
      <c r="J26" s="58">
        <v>2780</v>
      </c>
      <c r="K26" s="57">
        <f t="shared" si="8"/>
        <v>7918</v>
      </c>
      <c r="L26" s="325">
        <f t="shared" si="10"/>
        <v>380179</v>
      </c>
      <c r="M26" s="371">
        <f t="shared" si="10"/>
        <v>347295</v>
      </c>
      <c r="N26" s="385">
        <f t="shared" si="10"/>
        <v>727474</v>
      </c>
      <c r="O26" s="55">
        <f t="shared" si="11"/>
        <v>2377675</v>
      </c>
    </row>
    <row r="27" spans="1:15" ht="19.5" customHeight="1">
      <c r="A27" s="468"/>
      <c r="B27" s="441" t="s">
        <v>16</v>
      </c>
      <c r="C27" s="52">
        <v>1568453</v>
      </c>
      <c r="D27" s="61">
        <v>69583</v>
      </c>
      <c r="E27" s="349">
        <f t="shared" si="9"/>
        <v>1638036</v>
      </c>
      <c r="F27" s="60">
        <v>378041</v>
      </c>
      <c r="G27" s="50">
        <v>351944</v>
      </c>
      <c r="H27" s="56">
        <f t="shared" si="7"/>
        <v>729985</v>
      </c>
      <c r="I27" s="59">
        <v>4320</v>
      </c>
      <c r="J27" s="58">
        <v>4222</v>
      </c>
      <c r="K27" s="57">
        <f t="shared" si="8"/>
        <v>8542</v>
      </c>
      <c r="L27" s="325">
        <f t="shared" si="10"/>
        <v>382361</v>
      </c>
      <c r="M27" s="371">
        <f t="shared" si="10"/>
        <v>356166</v>
      </c>
      <c r="N27" s="385">
        <f t="shared" si="10"/>
        <v>738527</v>
      </c>
      <c r="O27" s="55">
        <f t="shared" si="11"/>
        <v>2376563</v>
      </c>
    </row>
    <row r="28" spans="1:15" ht="19.5" customHeight="1">
      <c r="A28" s="468"/>
      <c r="B28" s="441" t="s">
        <v>148</v>
      </c>
      <c r="C28" s="52">
        <v>1603565</v>
      </c>
      <c r="D28" s="61">
        <v>70357</v>
      </c>
      <c r="E28" s="349">
        <f t="shared" si="9"/>
        <v>1673922</v>
      </c>
      <c r="F28" s="60">
        <v>373938</v>
      </c>
      <c r="G28" s="50">
        <v>362149</v>
      </c>
      <c r="H28" s="56">
        <f t="shared" si="7"/>
        <v>736087</v>
      </c>
      <c r="I28" s="59">
        <v>2376</v>
      </c>
      <c r="J28" s="58">
        <v>2507</v>
      </c>
      <c r="K28" s="57">
        <f t="shared" si="8"/>
        <v>4883</v>
      </c>
      <c r="L28" s="325">
        <f aca="true" t="shared" si="12" ref="L28:N29">I28+F28</f>
        <v>376314</v>
      </c>
      <c r="M28" s="371">
        <f t="shared" si="12"/>
        <v>364656</v>
      </c>
      <c r="N28" s="385">
        <f t="shared" si="12"/>
        <v>740970</v>
      </c>
      <c r="O28" s="55">
        <f t="shared" si="11"/>
        <v>2414892</v>
      </c>
    </row>
    <row r="29" spans="1:15" ht="19.5" customHeight="1">
      <c r="A29" s="468"/>
      <c r="B29" s="441" t="s">
        <v>14</v>
      </c>
      <c r="C29" s="52">
        <v>1625690</v>
      </c>
      <c r="D29" s="61">
        <v>73635</v>
      </c>
      <c r="E29" s="349">
        <f t="shared" si="9"/>
        <v>1699325</v>
      </c>
      <c r="F29" s="60">
        <v>438450</v>
      </c>
      <c r="G29" s="50">
        <v>403645</v>
      </c>
      <c r="H29" s="56">
        <f t="shared" si="7"/>
        <v>842095</v>
      </c>
      <c r="I29" s="59">
        <v>4788</v>
      </c>
      <c r="J29" s="58">
        <v>3873</v>
      </c>
      <c r="K29" s="57">
        <f t="shared" si="8"/>
        <v>8661</v>
      </c>
      <c r="L29" s="325">
        <f t="shared" si="12"/>
        <v>443238</v>
      </c>
      <c r="M29" s="371">
        <f t="shared" si="12"/>
        <v>407518</v>
      </c>
      <c r="N29" s="385">
        <f t="shared" si="12"/>
        <v>850756</v>
      </c>
      <c r="O29" s="55">
        <f t="shared" si="11"/>
        <v>2550081</v>
      </c>
    </row>
    <row r="30" spans="1:15" ht="19.5" customHeight="1">
      <c r="A30" s="442"/>
      <c r="B30" s="441" t="s">
        <v>13</v>
      </c>
      <c r="C30" s="52">
        <v>1759202</v>
      </c>
      <c r="D30" s="61">
        <v>82715</v>
      </c>
      <c r="E30" s="349">
        <f t="shared" si="9"/>
        <v>1841917</v>
      </c>
      <c r="F30" s="60">
        <v>426675</v>
      </c>
      <c r="G30" s="50">
        <v>488006</v>
      </c>
      <c r="H30" s="56">
        <f aca="true" t="shared" si="13" ref="H30:H35">G30+F30</f>
        <v>914681</v>
      </c>
      <c r="I30" s="59">
        <v>2473</v>
      </c>
      <c r="J30" s="58">
        <v>3583</v>
      </c>
      <c r="K30" s="57">
        <f aca="true" t="shared" si="14" ref="K30:K35">J30+I30</f>
        <v>6056</v>
      </c>
      <c r="L30" s="325">
        <f aca="true" t="shared" si="15" ref="L30:N33">I30+F30</f>
        <v>429148</v>
      </c>
      <c r="M30" s="371">
        <f t="shared" si="15"/>
        <v>491589</v>
      </c>
      <c r="N30" s="385">
        <f t="shared" si="15"/>
        <v>920737</v>
      </c>
      <c r="O30" s="55">
        <f t="shared" si="11"/>
        <v>2762654</v>
      </c>
    </row>
    <row r="31" spans="1:15" ht="19.5" customHeight="1">
      <c r="A31" s="442"/>
      <c r="B31" s="441" t="s">
        <v>12</v>
      </c>
      <c r="C31" s="52">
        <v>1737123</v>
      </c>
      <c r="D31" s="61">
        <v>79709</v>
      </c>
      <c r="E31" s="349">
        <f t="shared" si="9"/>
        <v>1816832</v>
      </c>
      <c r="F31" s="60">
        <v>486558</v>
      </c>
      <c r="G31" s="50">
        <v>456240</v>
      </c>
      <c r="H31" s="56">
        <f t="shared" si="13"/>
        <v>942798</v>
      </c>
      <c r="I31" s="59">
        <v>2805</v>
      </c>
      <c r="J31" s="58">
        <v>2709</v>
      </c>
      <c r="K31" s="57">
        <f t="shared" si="14"/>
        <v>5514</v>
      </c>
      <c r="L31" s="325">
        <f t="shared" si="15"/>
        <v>489363</v>
      </c>
      <c r="M31" s="371">
        <f t="shared" si="15"/>
        <v>458949</v>
      </c>
      <c r="N31" s="385">
        <f t="shared" si="15"/>
        <v>948312</v>
      </c>
      <c r="O31" s="55">
        <f t="shared" si="11"/>
        <v>2765144</v>
      </c>
    </row>
    <row r="32" spans="1:15" ht="19.5" customHeight="1">
      <c r="A32" s="443"/>
      <c r="B32" s="441" t="s">
        <v>11</v>
      </c>
      <c r="C32" s="52">
        <v>1711230</v>
      </c>
      <c r="D32" s="61">
        <v>70815</v>
      </c>
      <c r="E32" s="349">
        <f t="shared" si="9"/>
        <v>1782045</v>
      </c>
      <c r="F32" s="60">
        <v>430556</v>
      </c>
      <c r="G32" s="50">
        <v>401864</v>
      </c>
      <c r="H32" s="56">
        <f t="shared" si="13"/>
        <v>832420</v>
      </c>
      <c r="I32" s="59">
        <v>3061</v>
      </c>
      <c r="J32" s="58">
        <v>3059</v>
      </c>
      <c r="K32" s="57">
        <f t="shared" si="14"/>
        <v>6120</v>
      </c>
      <c r="L32" s="325">
        <f t="shared" si="15"/>
        <v>433617</v>
      </c>
      <c r="M32" s="371">
        <f t="shared" si="15"/>
        <v>404923</v>
      </c>
      <c r="N32" s="385">
        <f t="shared" si="15"/>
        <v>838540</v>
      </c>
      <c r="O32" s="55">
        <f t="shared" si="11"/>
        <v>2620585</v>
      </c>
    </row>
    <row r="33" spans="1:15" ht="19.5" customHeight="1">
      <c r="A33" s="443"/>
      <c r="B33" s="441" t="s">
        <v>10</v>
      </c>
      <c r="C33" s="52">
        <v>1868616</v>
      </c>
      <c r="D33" s="61">
        <v>79080</v>
      </c>
      <c r="E33" s="349">
        <f t="shared" si="9"/>
        <v>1947696</v>
      </c>
      <c r="F33" s="60">
        <v>414804</v>
      </c>
      <c r="G33" s="50">
        <v>424836</v>
      </c>
      <c r="H33" s="56">
        <f t="shared" si="13"/>
        <v>839640</v>
      </c>
      <c r="I33" s="59">
        <v>3792</v>
      </c>
      <c r="J33" s="58">
        <v>3968</v>
      </c>
      <c r="K33" s="57">
        <f t="shared" si="14"/>
        <v>7760</v>
      </c>
      <c r="L33" s="325">
        <f t="shared" si="15"/>
        <v>418596</v>
      </c>
      <c r="M33" s="371">
        <f t="shared" si="15"/>
        <v>428804</v>
      </c>
      <c r="N33" s="385">
        <f t="shared" si="15"/>
        <v>847400</v>
      </c>
      <c r="O33" s="55">
        <f t="shared" si="11"/>
        <v>2795096</v>
      </c>
    </row>
    <row r="34" spans="1:15" ht="19.5" customHeight="1">
      <c r="A34" s="444"/>
      <c r="B34" s="441" t="s">
        <v>9</v>
      </c>
      <c r="C34" s="52">
        <v>1767843</v>
      </c>
      <c r="D34" s="61">
        <v>74565</v>
      </c>
      <c r="E34" s="349">
        <f>D34+C34</f>
        <v>1842408</v>
      </c>
      <c r="F34" s="60">
        <v>419463</v>
      </c>
      <c r="G34" s="50">
        <v>433626</v>
      </c>
      <c r="H34" s="56">
        <f t="shared" si="13"/>
        <v>853089</v>
      </c>
      <c r="I34" s="59">
        <v>3657</v>
      </c>
      <c r="J34" s="58">
        <v>3335</v>
      </c>
      <c r="K34" s="57">
        <f t="shared" si="14"/>
        <v>6992</v>
      </c>
      <c r="L34" s="325">
        <f aca="true" t="shared" si="16" ref="L34:N35">I34+F34</f>
        <v>423120</v>
      </c>
      <c r="M34" s="371">
        <f t="shared" si="16"/>
        <v>436961</v>
      </c>
      <c r="N34" s="385">
        <f t="shared" si="16"/>
        <v>860081</v>
      </c>
      <c r="O34" s="55">
        <f>N34+E34</f>
        <v>2702489</v>
      </c>
    </row>
    <row r="35" spans="1:15" ht="19.5" customHeight="1" thickBot="1">
      <c r="A35" s="444"/>
      <c r="B35" s="441" t="s">
        <v>8</v>
      </c>
      <c r="C35" s="52">
        <v>1853078</v>
      </c>
      <c r="D35" s="61">
        <v>90077</v>
      </c>
      <c r="E35" s="349">
        <f>D35+C35</f>
        <v>1943155</v>
      </c>
      <c r="F35" s="60">
        <v>456405</v>
      </c>
      <c r="G35" s="50">
        <v>509634</v>
      </c>
      <c r="H35" s="56">
        <f t="shared" si="13"/>
        <v>966039</v>
      </c>
      <c r="I35" s="59">
        <v>5850</v>
      </c>
      <c r="J35" s="58">
        <v>5718</v>
      </c>
      <c r="K35" s="57">
        <f t="shared" si="14"/>
        <v>11568</v>
      </c>
      <c r="L35" s="325">
        <f t="shared" si="16"/>
        <v>462255</v>
      </c>
      <c r="M35" s="371">
        <f t="shared" si="16"/>
        <v>515352</v>
      </c>
      <c r="N35" s="385">
        <f t="shared" si="16"/>
        <v>977607</v>
      </c>
      <c r="O35" s="55">
        <f>N35+E35</f>
        <v>2920762</v>
      </c>
    </row>
    <row r="36" spans="1:15" ht="18" customHeight="1">
      <c r="A36" s="53" t="s">
        <v>4</v>
      </c>
      <c r="B36" s="41"/>
      <c r="C36" s="40"/>
      <c r="D36" s="39"/>
      <c r="E36" s="351"/>
      <c r="F36" s="40"/>
      <c r="G36" s="39"/>
      <c r="H36" s="38"/>
      <c r="I36" s="40"/>
      <c r="J36" s="39"/>
      <c r="K36" s="38"/>
      <c r="L36" s="85"/>
      <c r="M36" s="372"/>
      <c r="N36" s="386"/>
      <c r="O36" s="36"/>
    </row>
    <row r="37" spans="1:15" ht="18" customHeight="1">
      <c r="A37" s="35" t="s">
        <v>150</v>
      </c>
      <c r="B37" s="48"/>
      <c r="C37" s="52">
        <f>SUM(C11:C22)</f>
        <v>18923994</v>
      </c>
      <c r="D37" s="50">
        <f aca="true" t="shared" si="17" ref="D37:O37">SUM(D11:D22)</f>
        <v>830442</v>
      </c>
      <c r="E37" s="352">
        <f t="shared" si="17"/>
        <v>19754436</v>
      </c>
      <c r="F37" s="52">
        <f t="shared" si="17"/>
        <v>4416736</v>
      </c>
      <c r="G37" s="50">
        <f t="shared" si="17"/>
        <v>4367315</v>
      </c>
      <c r="H37" s="51">
        <f t="shared" si="17"/>
        <v>8784051</v>
      </c>
      <c r="I37" s="52">
        <f t="shared" si="17"/>
        <v>50526</v>
      </c>
      <c r="J37" s="50">
        <f t="shared" si="17"/>
        <v>49868</v>
      </c>
      <c r="K37" s="51">
        <f t="shared" si="17"/>
        <v>100394</v>
      </c>
      <c r="L37" s="52">
        <f t="shared" si="17"/>
        <v>4467262</v>
      </c>
      <c r="M37" s="373">
        <f t="shared" si="17"/>
        <v>4417183</v>
      </c>
      <c r="N37" s="387">
        <f t="shared" si="17"/>
        <v>8884445</v>
      </c>
      <c r="O37" s="49">
        <f t="shared" si="17"/>
        <v>28638881</v>
      </c>
    </row>
    <row r="38" spans="1:15" ht="18" customHeight="1" thickBot="1">
      <c r="A38" s="35" t="s">
        <v>151</v>
      </c>
      <c r="B38" s="48"/>
      <c r="C38" s="47">
        <f>SUM(C24:C35)</f>
        <v>20105829</v>
      </c>
      <c r="D38" s="44">
        <f aca="true" t="shared" si="18" ref="D38:O38">SUM(D24:D35)</f>
        <v>897576</v>
      </c>
      <c r="E38" s="353">
        <f t="shared" si="18"/>
        <v>21003405</v>
      </c>
      <c r="F38" s="46">
        <f t="shared" si="18"/>
        <v>4955029</v>
      </c>
      <c r="G38" s="44">
        <f t="shared" si="18"/>
        <v>4916885</v>
      </c>
      <c r="H38" s="45">
        <f t="shared" si="18"/>
        <v>9871914</v>
      </c>
      <c r="I38" s="46">
        <f t="shared" si="18"/>
        <v>46486</v>
      </c>
      <c r="J38" s="44">
        <f t="shared" si="18"/>
        <v>43993</v>
      </c>
      <c r="K38" s="45">
        <f t="shared" si="18"/>
        <v>90479</v>
      </c>
      <c r="L38" s="46">
        <f t="shared" si="18"/>
        <v>5001515</v>
      </c>
      <c r="M38" s="374">
        <f t="shared" si="18"/>
        <v>4960878</v>
      </c>
      <c r="N38" s="388">
        <f t="shared" si="18"/>
        <v>9962393</v>
      </c>
      <c r="O38" s="43">
        <f t="shared" si="18"/>
        <v>30965798</v>
      </c>
    </row>
    <row r="39" spans="1:15" ht="17.25" customHeight="1">
      <c r="A39" s="42" t="s">
        <v>3</v>
      </c>
      <c r="B39" s="41"/>
      <c r="C39" s="40"/>
      <c r="D39" s="39"/>
      <c r="E39" s="354"/>
      <c r="F39" s="40"/>
      <c r="G39" s="39"/>
      <c r="H39" s="37"/>
      <c r="I39" s="40"/>
      <c r="J39" s="39"/>
      <c r="K39" s="38"/>
      <c r="L39" s="85"/>
      <c r="M39" s="372"/>
      <c r="N39" s="389"/>
      <c r="O39" s="36"/>
    </row>
    <row r="40" spans="1:15" ht="17.25" customHeight="1">
      <c r="A40" s="35" t="s">
        <v>152</v>
      </c>
      <c r="B40" s="34"/>
      <c r="C40" s="411">
        <f>(C35/C22-1)*100</f>
        <v>11.40818710496998</v>
      </c>
      <c r="D40" s="412">
        <f aca="true" t="shared" si="19" ref="D40:O40">(D35/D22-1)*100</f>
        <v>14.498353904234085</v>
      </c>
      <c r="E40" s="413">
        <f t="shared" si="19"/>
        <v>11.54774356283661</v>
      </c>
      <c r="F40" s="411">
        <f t="shared" si="19"/>
        <v>12.049621431587632</v>
      </c>
      <c r="G40" s="414">
        <f t="shared" si="19"/>
        <v>13.954975582705753</v>
      </c>
      <c r="H40" s="415">
        <f t="shared" si="19"/>
        <v>13.046780286186376</v>
      </c>
      <c r="I40" s="416">
        <f t="shared" si="19"/>
        <v>4.91391678622668</v>
      </c>
      <c r="J40" s="412">
        <f t="shared" si="19"/>
        <v>26.897470039946736</v>
      </c>
      <c r="K40" s="417">
        <f t="shared" si="19"/>
        <v>14.739139059710382</v>
      </c>
      <c r="L40" s="416">
        <f t="shared" si="19"/>
        <v>11.953257447323807</v>
      </c>
      <c r="M40" s="418">
        <f t="shared" si="19"/>
        <v>14.084076771522813</v>
      </c>
      <c r="N40" s="419">
        <f t="shared" si="19"/>
        <v>13.066514000208173</v>
      </c>
      <c r="O40" s="420">
        <f t="shared" si="19"/>
        <v>12.051527186122746</v>
      </c>
    </row>
    <row r="41" spans="1:15" ht="7.5" customHeight="1" thickBot="1">
      <c r="A41" s="33"/>
      <c r="B41" s="32"/>
      <c r="C41" s="31"/>
      <c r="D41" s="30"/>
      <c r="E41" s="355"/>
      <c r="F41" s="29"/>
      <c r="G41" s="27"/>
      <c r="H41" s="26"/>
      <c r="I41" s="29"/>
      <c r="J41" s="27"/>
      <c r="K41" s="28"/>
      <c r="L41" s="29"/>
      <c r="M41" s="375"/>
      <c r="N41" s="390"/>
      <c r="O41" s="25"/>
    </row>
    <row r="42" spans="1:15" ht="17.25" customHeight="1">
      <c r="A42" s="24" t="s">
        <v>2</v>
      </c>
      <c r="B42" s="23"/>
      <c r="C42" s="22"/>
      <c r="D42" s="21"/>
      <c r="E42" s="356"/>
      <c r="F42" s="20"/>
      <c r="G42" s="18"/>
      <c r="H42" s="17"/>
      <c r="I42" s="20"/>
      <c r="J42" s="18"/>
      <c r="K42" s="19"/>
      <c r="L42" s="20"/>
      <c r="M42" s="376"/>
      <c r="N42" s="391"/>
      <c r="O42" s="16"/>
    </row>
    <row r="43" spans="1:15" ht="17.25" customHeight="1" thickBot="1">
      <c r="A43" s="399" t="s">
        <v>153</v>
      </c>
      <c r="B43" s="15"/>
      <c r="C43" s="14">
        <f aca="true" t="shared" si="20" ref="C43:O43">(C38/C37-1)*100</f>
        <v>6.245166850084605</v>
      </c>
      <c r="D43" s="10">
        <f t="shared" si="20"/>
        <v>8.084128692912929</v>
      </c>
      <c r="E43" s="357">
        <f t="shared" si="20"/>
        <v>6.322473595297784</v>
      </c>
      <c r="F43" s="14">
        <f t="shared" si="20"/>
        <v>12.187574715808225</v>
      </c>
      <c r="G43" s="13">
        <f t="shared" si="20"/>
        <v>12.58370417521979</v>
      </c>
      <c r="H43" s="9">
        <f t="shared" si="20"/>
        <v>12.384525089847486</v>
      </c>
      <c r="I43" s="12">
        <f t="shared" si="20"/>
        <v>-7.995883307604002</v>
      </c>
      <c r="J43" s="10">
        <f t="shared" si="20"/>
        <v>-11.781102109569265</v>
      </c>
      <c r="K43" s="11">
        <f t="shared" si="20"/>
        <v>-9.87608821244298</v>
      </c>
      <c r="L43" s="12">
        <f t="shared" si="20"/>
        <v>11.959294082146954</v>
      </c>
      <c r="M43" s="377">
        <f t="shared" si="20"/>
        <v>12.308636522417116</v>
      </c>
      <c r="N43" s="392">
        <f t="shared" si="20"/>
        <v>12.132980732054733</v>
      </c>
      <c r="O43" s="8">
        <f t="shared" si="20"/>
        <v>8.125027650347082</v>
      </c>
    </row>
    <row r="44" spans="1:14" s="5" customFormat="1" ht="17.25" customHeight="1" thickTop="1">
      <c r="A44" s="84" t="s">
        <v>1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="5" customFormat="1" ht="13.5" customHeight="1">
      <c r="A45" s="84" t="s">
        <v>0</v>
      </c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65526" ht="14.25">
      <c r="C65526" s="2" t="e">
        <f>((C65522/C65509)-1)*100</f>
        <v>#DIV/0!</v>
      </c>
    </row>
  </sheetData>
  <sheetProtection/>
  <mergeCells count="13">
    <mergeCell ref="F7:N8"/>
    <mergeCell ref="I9:K9"/>
    <mergeCell ref="A24:A2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A40:B40 P40:IV40 A43:B43 P43:IV43">
    <cfRule type="cellIs" priority="1" dxfId="93" operator="lessThan" stopIfTrue="1">
      <formula>0</formula>
    </cfRule>
  </conditionalFormatting>
  <conditionalFormatting sqref="C39:O43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6"/>
  <sheetViews>
    <sheetView showGridLines="0" zoomScale="88" zoomScaleNormal="88" zoomScalePageLayoutView="0" workbookViewId="0" topLeftCell="A13">
      <selection activeCell="E45" sqref="E45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453" t="s">
        <v>28</v>
      </c>
      <c r="O1" s="453"/>
    </row>
    <row r="2" ht="5.25" customHeight="1"/>
    <row r="3" ht="4.5" customHeight="1" thickBot="1"/>
    <row r="4" spans="1:15" ht="13.5" customHeight="1" thickTop="1">
      <c r="A4" s="462" t="s">
        <v>32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4"/>
    </row>
    <row r="5" spans="1:15" ht="12.75" customHeight="1">
      <c r="A5" s="465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7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454" t="s">
        <v>26</v>
      </c>
      <c r="D7" s="455"/>
      <c r="E7" s="456"/>
      <c r="F7" s="477" t="s">
        <v>25</v>
      </c>
      <c r="G7" s="478"/>
      <c r="H7" s="478"/>
      <c r="I7" s="478"/>
      <c r="J7" s="478"/>
      <c r="K7" s="478"/>
      <c r="L7" s="478"/>
      <c r="M7" s="478"/>
      <c r="N7" s="481"/>
      <c r="O7" s="457" t="s">
        <v>24</v>
      </c>
    </row>
    <row r="8" spans="1:15" ht="3.75" customHeight="1" thickBot="1">
      <c r="A8" s="78"/>
      <c r="B8" s="77"/>
      <c r="C8" s="76"/>
      <c r="D8" s="75"/>
      <c r="E8" s="74"/>
      <c r="F8" s="479"/>
      <c r="G8" s="480"/>
      <c r="H8" s="480"/>
      <c r="I8" s="480"/>
      <c r="J8" s="480"/>
      <c r="K8" s="480"/>
      <c r="L8" s="480"/>
      <c r="M8" s="480"/>
      <c r="N8" s="482"/>
      <c r="O8" s="458"/>
    </row>
    <row r="9" spans="1:15" ht="21.75" customHeight="1" thickBot="1" thickTop="1">
      <c r="A9" s="471" t="s">
        <v>23</v>
      </c>
      <c r="B9" s="472"/>
      <c r="C9" s="473" t="s">
        <v>22</v>
      </c>
      <c r="D9" s="475" t="s">
        <v>21</v>
      </c>
      <c r="E9" s="460" t="s">
        <v>17</v>
      </c>
      <c r="F9" s="454" t="s">
        <v>22</v>
      </c>
      <c r="G9" s="455"/>
      <c r="H9" s="455"/>
      <c r="I9" s="454" t="s">
        <v>21</v>
      </c>
      <c r="J9" s="455"/>
      <c r="K9" s="456"/>
      <c r="L9" s="87" t="s">
        <v>20</v>
      </c>
      <c r="M9" s="86"/>
      <c r="N9" s="86"/>
      <c r="O9" s="458"/>
    </row>
    <row r="10" spans="1:15" s="67" customFormat="1" ht="18.75" customHeight="1" thickBot="1">
      <c r="A10" s="73"/>
      <c r="B10" s="72"/>
      <c r="C10" s="474"/>
      <c r="D10" s="476"/>
      <c r="E10" s="461"/>
      <c r="F10" s="70" t="s">
        <v>31</v>
      </c>
      <c r="G10" s="69" t="s">
        <v>30</v>
      </c>
      <c r="H10" s="68" t="s">
        <v>17</v>
      </c>
      <c r="I10" s="70" t="s">
        <v>31</v>
      </c>
      <c r="J10" s="69" t="s">
        <v>30</v>
      </c>
      <c r="K10" s="71" t="s">
        <v>17</v>
      </c>
      <c r="L10" s="70" t="s">
        <v>31</v>
      </c>
      <c r="M10" s="370" t="s">
        <v>30</v>
      </c>
      <c r="N10" s="427" t="s">
        <v>17</v>
      </c>
      <c r="O10" s="459"/>
    </row>
    <row r="11" spans="1:15" s="65" customFormat="1" ht="18.75" customHeight="1" thickTop="1">
      <c r="A11" s="468">
        <v>2013</v>
      </c>
      <c r="B11" s="438" t="s">
        <v>7</v>
      </c>
      <c r="C11" s="402">
        <v>9804.539</v>
      </c>
      <c r="D11" s="403">
        <v>1154.3319999999992</v>
      </c>
      <c r="E11" s="348">
        <f aca="true" t="shared" si="0" ref="E11:E24">D11+C11</f>
        <v>10958.871</v>
      </c>
      <c r="F11" s="402">
        <v>27487.991</v>
      </c>
      <c r="G11" s="404">
        <v>15208.326999999997</v>
      </c>
      <c r="H11" s="405">
        <f aca="true" t="shared" si="1" ref="H11:H22">G11+F11</f>
        <v>42696.318</v>
      </c>
      <c r="I11" s="406">
        <v>3909.5429999999997</v>
      </c>
      <c r="J11" s="407">
        <v>1861.331</v>
      </c>
      <c r="K11" s="408">
        <f aca="true" t="shared" si="2" ref="K11:K22">J11+I11</f>
        <v>5770.874</v>
      </c>
      <c r="L11" s="409">
        <f aca="true" t="shared" si="3" ref="L11:N24">I11+F11</f>
        <v>31397.534</v>
      </c>
      <c r="M11" s="410">
        <f t="shared" si="3"/>
        <v>17069.657999999996</v>
      </c>
      <c r="N11" s="384">
        <f t="shared" si="3"/>
        <v>48467.191999999995</v>
      </c>
      <c r="O11" s="66">
        <f aca="true" t="shared" si="4" ref="O11:O24">N11+E11</f>
        <v>59426.062999999995</v>
      </c>
    </row>
    <row r="12" spans="1:15" ht="18.75" customHeight="1">
      <c r="A12" s="469"/>
      <c r="B12" s="438" t="s">
        <v>6</v>
      </c>
      <c r="C12" s="52">
        <v>9939.675999999998</v>
      </c>
      <c r="D12" s="61">
        <v>1289.9029999999982</v>
      </c>
      <c r="E12" s="349">
        <f t="shared" si="0"/>
        <v>11229.578999999996</v>
      </c>
      <c r="F12" s="52">
        <v>27857.914</v>
      </c>
      <c r="G12" s="50">
        <v>15050.063999999997</v>
      </c>
      <c r="H12" s="56">
        <f t="shared" si="1"/>
        <v>42907.977999999996</v>
      </c>
      <c r="I12" s="59">
        <v>3371.753</v>
      </c>
      <c r="J12" s="58">
        <v>2178.4819999999995</v>
      </c>
      <c r="K12" s="57">
        <f t="shared" si="2"/>
        <v>5550.235</v>
      </c>
      <c r="L12" s="325">
        <f t="shared" si="3"/>
        <v>31229.667</v>
      </c>
      <c r="M12" s="371">
        <f t="shared" si="3"/>
        <v>17228.545999999995</v>
      </c>
      <c r="N12" s="385">
        <f t="shared" si="3"/>
        <v>48458.212999999996</v>
      </c>
      <c r="O12" s="55">
        <f t="shared" si="4"/>
        <v>59687.791999999994</v>
      </c>
    </row>
    <row r="13" spans="1:15" ht="18.75" customHeight="1">
      <c r="A13" s="469"/>
      <c r="B13" s="438" t="s">
        <v>5</v>
      </c>
      <c r="C13" s="52">
        <v>10024.576999999981</v>
      </c>
      <c r="D13" s="61">
        <v>1081.1619999999996</v>
      </c>
      <c r="E13" s="349">
        <f t="shared" si="0"/>
        <v>11105.738999999981</v>
      </c>
      <c r="F13" s="52">
        <v>24785.476000000002</v>
      </c>
      <c r="G13" s="50">
        <v>15882.218</v>
      </c>
      <c r="H13" s="56">
        <f t="shared" si="1"/>
        <v>40667.694</v>
      </c>
      <c r="I13" s="325">
        <v>3305.784</v>
      </c>
      <c r="J13" s="58">
        <v>2031.0500000000002</v>
      </c>
      <c r="K13" s="57">
        <f t="shared" si="2"/>
        <v>5336.834000000001</v>
      </c>
      <c r="L13" s="325">
        <f t="shared" si="3"/>
        <v>28091.260000000002</v>
      </c>
      <c r="M13" s="371">
        <f t="shared" si="3"/>
        <v>17913.268</v>
      </c>
      <c r="N13" s="385">
        <f t="shared" si="3"/>
        <v>46004.528000000006</v>
      </c>
      <c r="O13" s="55">
        <f t="shared" si="4"/>
        <v>57110.266999999985</v>
      </c>
    </row>
    <row r="14" spans="1:15" ht="18.75" customHeight="1">
      <c r="A14" s="469"/>
      <c r="B14" s="438" t="s">
        <v>16</v>
      </c>
      <c r="C14" s="52">
        <v>10151.062999999995</v>
      </c>
      <c r="D14" s="61">
        <v>1176.3979999999992</v>
      </c>
      <c r="E14" s="349">
        <f t="shared" si="0"/>
        <v>11327.460999999994</v>
      </c>
      <c r="F14" s="52">
        <v>30237.053999999996</v>
      </c>
      <c r="G14" s="50">
        <v>15926.276000000002</v>
      </c>
      <c r="H14" s="56">
        <f t="shared" si="1"/>
        <v>46163.33</v>
      </c>
      <c r="I14" s="59">
        <v>1399.969</v>
      </c>
      <c r="J14" s="58">
        <v>1162.9289999999999</v>
      </c>
      <c r="K14" s="57">
        <f t="shared" si="2"/>
        <v>2562.898</v>
      </c>
      <c r="L14" s="325">
        <f t="shared" si="3"/>
        <v>31637.022999999997</v>
      </c>
      <c r="M14" s="371">
        <f t="shared" si="3"/>
        <v>17089.205</v>
      </c>
      <c r="N14" s="385">
        <f t="shared" si="3"/>
        <v>48726.228</v>
      </c>
      <c r="O14" s="55">
        <f t="shared" si="4"/>
        <v>60053.689</v>
      </c>
    </row>
    <row r="15" spans="1:15" s="65" customFormat="1" ht="18.75" customHeight="1">
      <c r="A15" s="469"/>
      <c r="B15" s="438" t="s">
        <v>15</v>
      </c>
      <c r="C15" s="52">
        <v>11758.83799999999</v>
      </c>
      <c r="D15" s="61">
        <v>1480.0359999999991</v>
      </c>
      <c r="E15" s="349">
        <f t="shared" si="0"/>
        <v>13238.873999999989</v>
      </c>
      <c r="F15" s="52">
        <v>28070.91800000001</v>
      </c>
      <c r="G15" s="50">
        <v>15180.267999999996</v>
      </c>
      <c r="H15" s="56">
        <f t="shared" si="1"/>
        <v>43251.186</v>
      </c>
      <c r="I15" s="59">
        <v>2740.196999999999</v>
      </c>
      <c r="J15" s="58">
        <v>1668.8619999999994</v>
      </c>
      <c r="K15" s="57">
        <f t="shared" si="2"/>
        <v>4409.058999999998</v>
      </c>
      <c r="L15" s="325">
        <f t="shared" si="3"/>
        <v>30811.11500000001</v>
      </c>
      <c r="M15" s="371">
        <f t="shared" si="3"/>
        <v>16849.129999999997</v>
      </c>
      <c r="N15" s="385">
        <f t="shared" si="3"/>
        <v>47660.245</v>
      </c>
      <c r="O15" s="55">
        <f t="shared" si="4"/>
        <v>60899.11899999999</v>
      </c>
    </row>
    <row r="16" spans="1:15" s="345" customFormat="1" ht="18.75" customHeight="1">
      <c r="A16" s="469"/>
      <c r="B16" s="439" t="s">
        <v>14</v>
      </c>
      <c r="C16" s="52">
        <v>11047.405000000008</v>
      </c>
      <c r="D16" s="61">
        <v>1416.4449999999972</v>
      </c>
      <c r="E16" s="349">
        <f t="shared" si="0"/>
        <v>12463.850000000006</v>
      </c>
      <c r="F16" s="52">
        <v>24475.492000000002</v>
      </c>
      <c r="G16" s="50">
        <v>15419.992999999997</v>
      </c>
      <c r="H16" s="56">
        <f t="shared" si="1"/>
        <v>39895.485</v>
      </c>
      <c r="I16" s="59">
        <v>2458.642</v>
      </c>
      <c r="J16" s="58">
        <v>1779.811</v>
      </c>
      <c r="K16" s="57">
        <f t="shared" si="2"/>
        <v>4238.4529999999995</v>
      </c>
      <c r="L16" s="325">
        <f t="shared" si="3"/>
        <v>26934.134000000002</v>
      </c>
      <c r="M16" s="371">
        <f t="shared" si="3"/>
        <v>17199.803999999996</v>
      </c>
      <c r="N16" s="385">
        <f t="shared" si="3"/>
        <v>44133.938</v>
      </c>
      <c r="O16" s="55">
        <f t="shared" si="4"/>
        <v>56597.78800000001</v>
      </c>
    </row>
    <row r="17" spans="1:15" s="358" customFormat="1" ht="18.75" customHeight="1">
      <c r="A17" s="469"/>
      <c r="B17" s="438" t="s">
        <v>13</v>
      </c>
      <c r="C17" s="52">
        <v>10698.71700000001</v>
      </c>
      <c r="D17" s="61">
        <v>1655.5049999999974</v>
      </c>
      <c r="E17" s="349">
        <f t="shared" si="0"/>
        <v>12354.222000000007</v>
      </c>
      <c r="F17" s="52">
        <v>21244.858999999993</v>
      </c>
      <c r="G17" s="50">
        <v>14210.873</v>
      </c>
      <c r="H17" s="56">
        <f t="shared" si="1"/>
        <v>35455.73199999999</v>
      </c>
      <c r="I17" s="59">
        <v>3232.8140000000003</v>
      </c>
      <c r="J17" s="58">
        <v>2288.415</v>
      </c>
      <c r="K17" s="57">
        <f t="shared" si="2"/>
        <v>5521.229</v>
      </c>
      <c r="L17" s="325">
        <f t="shared" si="3"/>
        <v>24477.672999999995</v>
      </c>
      <c r="M17" s="371">
        <f t="shared" si="3"/>
        <v>16499.288</v>
      </c>
      <c r="N17" s="385">
        <f t="shared" si="3"/>
        <v>40976.96099999999</v>
      </c>
      <c r="O17" s="55">
        <f t="shared" si="4"/>
        <v>53331.183</v>
      </c>
    </row>
    <row r="18" spans="1:15" s="369" customFormat="1" ht="18.75" customHeight="1">
      <c r="A18" s="469"/>
      <c r="B18" s="438" t="s">
        <v>12</v>
      </c>
      <c r="C18" s="52">
        <v>12226.77099999999</v>
      </c>
      <c r="D18" s="61">
        <v>1404.2679999999968</v>
      </c>
      <c r="E18" s="349">
        <f t="shared" si="0"/>
        <v>13631.038999999986</v>
      </c>
      <c r="F18" s="52">
        <v>23896.110999999997</v>
      </c>
      <c r="G18" s="50">
        <v>15074.584000000003</v>
      </c>
      <c r="H18" s="56">
        <f t="shared" si="1"/>
        <v>38970.695</v>
      </c>
      <c r="I18" s="59">
        <v>3508.2569999999996</v>
      </c>
      <c r="J18" s="58">
        <v>2625.5700000000006</v>
      </c>
      <c r="K18" s="57">
        <f t="shared" si="2"/>
        <v>6133.827</v>
      </c>
      <c r="L18" s="325">
        <f t="shared" si="3"/>
        <v>27404.367999999995</v>
      </c>
      <c r="M18" s="371">
        <f t="shared" si="3"/>
        <v>17700.154000000002</v>
      </c>
      <c r="N18" s="385">
        <f t="shared" si="3"/>
        <v>45104.522</v>
      </c>
      <c r="O18" s="55">
        <f t="shared" si="4"/>
        <v>58735.56099999999</v>
      </c>
    </row>
    <row r="19" spans="1:15" ht="18.75" customHeight="1">
      <c r="A19" s="469"/>
      <c r="B19" s="438" t="s">
        <v>11</v>
      </c>
      <c r="C19" s="52">
        <v>10965.478000000001</v>
      </c>
      <c r="D19" s="61">
        <v>1288.1589999999994</v>
      </c>
      <c r="E19" s="349">
        <f t="shared" si="0"/>
        <v>12253.637</v>
      </c>
      <c r="F19" s="52">
        <v>24812.34999999999</v>
      </c>
      <c r="G19" s="50">
        <v>15647.332000000002</v>
      </c>
      <c r="H19" s="56">
        <f t="shared" si="1"/>
        <v>40459.68199999999</v>
      </c>
      <c r="I19" s="59">
        <v>2924.3150000000005</v>
      </c>
      <c r="J19" s="58">
        <v>2255.831</v>
      </c>
      <c r="K19" s="57">
        <f t="shared" si="2"/>
        <v>5180.146000000001</v>
      </c>
      <c r="L19" s="325">
        <f t="shared" si="3"/>
        <v>27736.664999999994</v>
      </c>
      <c r="M19" s="371">
        <f t="shared" si="3"/>
        <v>17903.163</v>
      </c>
      <c r="N19" s="385">
        <f t="shared" si="3"/>
        <v>45639.827999999994</v>
      </c>
      <c r="O19" s="55">
        <f t="shared" si="4"/>
        <v>57893.465</v>
      </c>
    </row>
    <row r="20" spans="1:15" s="378" customFormat="1" ht="18.75" customHeight="1">
      <c r="A20" s="469"/>
      <c r="B20" s="438" t="s">
        <v>10</v>
      </c>
      <c r="C20" s="52">
        <v>11214.895999999999</v>
      </c>
      <c r="D20" s="61">
        <v>1349.9679999999996</v>
      </c>
      <c r="E20" s="349">
        <f t="shared" si="0"/>
        <v>12564.863999999998</v>
      </c>
      <c r="F20" s="52">
        <v>28305.326000000005</v>
      </c>
      <c r="G20" s="50">
        <v>17441.281000000003</v>
      </c>
      <c r="H20" s="56">
        <f t="shared" si="1"/>
        <v>45746.607</v>
      </c>
      <c r="I20" s="59">
        <v>3254.728</v>
      </c>
      <c r="J20" s="58">
        <v>2745.806</v>
      </c>
      <c r="K20" s="57">
        <f t="shared" si="2"/>
        <v>6000.534</v>
      </c>
      <c r="L20" s="325">
        <f t="shared" si="3"/>
        <v>31560.054000000004</v>
      </c>
      <c r="M20" s="371">
        <f t="shared" si="3"/>
        <v>20187.087000000003</v>
      </c>
      <c r="N20" s="385">
        <f t="shared" si="3"/>
        <v>51747.141</v>
      </c>
      <c r="O20" s="55">
        <f t="shared" si="4"/>
        <v>64312.005000000005</v>
      </c>
    </row>
    <row r="21" spans="1:15" s="54" customFormat="1" ht="18.75" customHeight="1">
      <c r="A21" s="469"/>
      <c r="B21" s="438" t="s">
        <v>9</v>
      </c>
      <c r="C21" s="52">
        <v>11443.944000000003</v>
      </c>
      <c r="D21" s="61">
        <v>1262.3880000000017</v>
      </c>
      <c r="E21" s="349">
        <f t="shared" si="0"/>
        <v>12706.332000000006</v>
      </c>
      <c r="F21" s="52">
        <v>26991.86800000001</v>
      </c>
      <c r="G21" s="50">
        <v>17825.604</v>
      </c>
      <c r="H21" s="56">
        <f t="shared" si="1"/>
        <v>44817.47200000001</v>
      </c>
      <c r="I21" s="59">
        <v>1308.256</v>
      </c>
      <c r="J21" s="58">
        <v>1965.8430000000003</v>
      </c>
      <c r="K21" s="57">
        <f t="shared" si="2"/>
        <v>3274.099</v>
      </c>
      <c r="L21" s="325">
        <f t="shared" si="3"/>
        <v>28300.12400000001</v>
      </c>
      <c r="M21" s="371">
        <f t="shared" si="3"/>
        <v>19791.447</v>
      </c>
      <c r="N21" s="385">
        <f t="shared" si="3"/>
        <v>48091.57100000001</v>
      </c>
      <c r="O21" s="55">
        <f t="shared" si="4"/>
        <v>60797.90300000002</v>
      </c>
    </row>
    <row r="22" spans="1:15" ht="18.75" customHeight="1" thickBot="1">
      <c r="A22" s="470"/>
      <c r="B22" s="438" t="s">
        <v>8</v>
      </c>
      <c r="C22" s="52">
        <v>11860.885000000007</v>
      </c>
      <c r="D22" s="61">
        <v>1465.5379999999982</v>
      </c>
      <c r="E22" s="349">
        <f t="shared" si="0"/>
        <v>13326.423000000006</v>
      </c>
      <c r="F22" s="52">
        <v>24410.23199999999</v>
      </c>
      <c r="G22" s="50">
        <v>18384.569000000003</v>
      </c>
      <c r="H22" s="56">
        <f t="shared" si="1"/>
        <v>42794.80099999999</v>
      </c>
      <c r="I22" s="59">
        <v>2283.229</v>
      </c>
      <c r="J22" s="58">
        <v>2226.266</v>
      </c>
      <c r="K22" s="57">
        <f t="shared" si="2"/>
        <v>4509.495</v>
      </c>
      <c r="L22" s="325">
        <f t="shared" si="3"/>
        <v>26693.46099999999</v>
      </c>
      <c r="M22" s="371">
        <f t="shared" si="3"/>
        <v>20610.835000000003</v>
      </c>
      <c r="N22" s="385">
        <f t="shared" si="3"/>
        <v>47304.295999999995</v>
      </c>
      <c r="O22" s="55">
        <f t="shared" si="4"/>
        <v>60630.719</v>
      </c>
    </row>
    <row r="23" spans="1:15" ht="3.75" customHeight="1">
      <c r="A23" s="64"/>
      <c r="B23" s="440"/>
      <c r="C23" s="63"/>
      <c r="D23" s="62"/>
      <c r="E23" s="350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72">
        <f t="shared" si="3"/>
        <v>0</v>
      </c>
      <c r="N23" s="386">
        <f t="shared" si="3"/>
        <v>0</v>
      </c>
      <c r="O23" s="36">
        <f t="shared" si="4"/>
        <v>0</v>
      </c>
    </row>
    <row r="24" spans="1:15" ht="19.5" customHeight="1">
      <c r="A24" s="468">
        <v>2014</v>
      </c>
      <c r="B24" s="441" t="s">
        <v>7</v>
      </c>
      <c r="C24" s="52">
        <v>10653.711999999998</v>
      </c>
      <c r="D24" s="61">
        <v>1017.6409999999993</v>
      </c>
      <c r="E24" s="349">
        <f t="shared" si="0"/>
        <v>11671.352999999997</v>
      </c>
      <c r="F24" s="60">
        <v>25908.55299999999</v>
      </c>
      <c r="G24" s="50">
        <v>12976.106999999996</v>
      </c>
      <c r="H24" s="56">
        <f aca="true" t="shared" si="5" ref="H24:H29">G24+F24</f>
        <v>38884.65999999999</v>
      </c>
      <c r="I24" s="59">
        <v>4100.289</v>
      </c>
      <c r="J24" s="58">
        <v>1868.2300000000005</v>
      </c>
      <c r="K24" s="57">
        <f aca="true" t="shared" si="6" ref="K24:K29">J24+I24</f>
        <v>5968.519</v>
      </c>
      <c r="L24" s="325">
        <f t="shared" si="3"/>
        <v>30008.84199999999</v>
      </c>
      <c r="M24" s="371">
        <f t="shared" si="3"/>
        <v>14844.336999999996</v>
      </c>
      <c r="N24" s="385">
        <f t="shared" si="3"/>
        <v>44853.17899999999</v>
      </c>
      <c r="O24" s="55">
        <f t="shared" si="4"/>
        <v>56524.531999999985</v>
      </c>
    </row>
    <row r="25" spans="1:15" ht="19.5" customHeight="1">
      <c r="A25" s="468"/>
      <c r="B25" s="441" t="s">
        <v>6</v>
      </c>
      <c r="C25" s="52">
        <v>10965.95799999999</v>
      </c>
      <c r="D25" s="61">
        <v>836.9979999999988</v>
      </c>
      <c r="E25" s="349">
        <f aca="true" t="shared" si="7" ref="E25:E31">D25+C25</f>
        <v>11802.95599999999</v>
      </c>
      <c r="F25" s="60">
        <v>26864.515999999992</v>
      </c>
      <c r="G25" s="50">
        <v>13515.879</v>
      </c>
      <c r="H25" s="56">
        <f t="shared" si="5"/>
        <v>40380.39499999999</v>
      </c>
      <c r="I25" s="59">
        <v>3039.6059999999993</v>
      </c>
      <c r="J25" s="58">
        <v>1770.657</v>
      </c>
      <c r="K25" s="57">
        <f t="shared" si="6"/>
        <v>4810.262999999999</v>
      </c>
      <c r="L25" s="325">
        <f aca="true" t="shared" si="8" ref="L25:N27">I25+F25</f>
        <v>29904.121999999992</v>
      </c>
      <c r="M25" s="371">
        <f t="shared" si="8"/>
        <v>15286.536</v>
      </c>
      <c r="N25" s="385">
        <f t="shared" si="8"/>
        <v>45190.65799999999</v>
      </c>
      <c r="O25" s="55">
        <f aca="true" t="shared" si="9" ref="O25:O31">N25+E25</f>
        <v>56993.61399999998</v>
      </c>
    </row>
    <row r="26" spans="1:15" ht="19.5" customHeight="1">
      <c r="A26" s="468"/>
      <c r="B26" s="441" t="s">
        <v>5</v>
      </c>
      <c r="C26" s="52">
        <v>11596.465999999988</v>
      </c>
      <c r="D26" s="61">
        <v>1472.2190000000003</v>
      </c>
      <c r="E26" s="349">
        <f t="shared" si="7"/>
        <v>13068.684999999989</v>
      </c>
      <c r="F26" s="60">
        <v>24265.558000000005</v>
      </c>
      <c r="G26" s="50">
        <v>15489.086999999994</v>
      </c>
      <c r="H26" s="56">
        <f t="shared" si="5"/>
        <v>39754.645</v>
      </c>
      <c r="I26" s="59">
        <v>2973.897</v>
      </c>
      <c r="J26" s="58">
        <v>2387.3499999999995</v>
      </c>
      <c r="K26" s="57">
        <f t="shared" si="6"/>
        <v>5361.246999999999</v>
      </c>
      <c r="L26" s="325">
        <f t="shared" si="8"/>
        <v>27239.455000000005</v>
      </c>
      <c r="M26" s="371">
        <f t="shared" si="8"/>
        <v>17876.436999999994</v>
      </c>
      <c r="N26" s="385">
        <f t="shared" si="8"/>
        <v>45115.89199999999</v>
      </c>
      <c r="O26" s="55">
        <f t="shared" si="9"/>
        <v>58184.57699999998</v>
      </c>
    </row>
    <row r="27" spans="1:15" ht="19.5" customHeight="1">
      <c r="A27" s="468"/>
      <c r="B27" s="441" t="s">
        <v>16</v>
      </c>
      <c r="C27" s="52">
        <v>11967.662999999997</v>
      </c>
      <c r="D27" s="61">
        <v>1041.5039999999995</v>
      </c>
      <c r="E27" s="349">
        <f t="shared" si="7"/>
        <v>13009.166999999996</v>
      </c>
      <c r="F27" s="60">
        <v>31124.71500000001</v>
      </c>
      <c r="G27" s="50">
        <v>14376.518000000002</v>
      </c>
      <c r="H27" s="56">
        <f t="shared" si="5"/>
        <v>45501.233000000015</v>
      </c>
      <c r="I27" s="59">
        <v>6392.021</v>
      </c>
      <c r="J27" s="58">
        <v>2698.463</v>
      </c>
      <c r="K27" s="57">
        <f t="shared" si="6"/>
        <v>9090.484</v>
      </c>
      <c r="L27" s="325">
        <f t="shared" si="8"/>
        <v>37516.73600000001</v>
      </c>
      <c r="M27" s="371">
        <f t="shared" si="8"/>
        <v>17074.981000000003</v>
      </c>
      <c r="N27" s="385">
        <f t="shared" si="8"/>
        <v>54591.71700000002</v>
      </c>
      <c r="O27" s="55">
        <f t="shared" si="9"/>
        <v>67600.88400000002</v>
      </c>
    </row>
    <row r="28" spans="1:15" ht="19.5" customHeight="1">
      <c r="A28" s="468"/>
      <c r="B28" s="441" t="s">
        <v>148</v>
      </c>
      <c r="C28" s="52">
        <v>13462.749000000005</v>
      </c>
      <c r="D28" s="61">
        <v>1292.659999999999</v>
      </c>
      <c r="E28" s="349">
        <f t="shared" si="7"/>
        <v>14755.409000000003</v>
      </c>
      <c r="F28" s="60">
        <v>29412.062999999995</v>
      </c>
      <c r="G28" s="50">
        <v>15499.041999999998</v>
      </c>
      <c r="H28" s="56">
        <f t="shared" si="5"/>
        <v>44911.104999999996</v>
      </c>
      <c r="I28" s="59">
        <v>3798.7889999999998</v>
      </c>
      <c r="J28" s="58">
        <v>1374.618</v>
      </c>
      <c r="K28" s="57">
        <f t="shared" si="6"/>
        <v>5173.406999999999</v>
      </c>
      <c r="L28" s="325">
        <f aca="true" t="shared" si="10" ref="L28:N29">I28+F28</f>
        <v>33210.85199999999</v>
      </c>
      <c r="M28" s="371">
        <f t="shared" si="10"/>
        <v>16873.659999999996</v>
      </c>
      <c r="N28" s="385">
        <f t="shared" si="10"/>
        <v>50084.511999999995</v>
      </c>
      <c r="O28" s="55">
        <f t="shared" si="9"/>
        <v>64839.921</v>
      </c>
    </row>
    <row r="29" spans="1:15" ht="19.5" customHeight="1">
      <c r="A29" s="468"/>
      <c r="B29" s="441" t="s">
        <v>14</v>
      </c>
      <c r="C29" s="52">
        <v>10812.916000000012</v>
      </c>
      <c r="D29" s="61">
        <v>984.2469999999993</v>
      </c>
      <c r="E29" s="349">
        <f t="shared" si="7"/>
        <v>11797.163000000011</v>
      </c>
      <c r="F29" s="60">
        <v>24516.002000000008</v>
      </c>
      <c r="G29" s="50">
        <v>14249.827</v>
      </c>
      <c r="H29" s="56">
        <f t="shared" si="5"/>
        <v>38765.829000000005</v>
      </c>
      <c r="I29" s="59">
        <v>2606.201</v>
      </c>
      <c r="J29" s="58">
        <v>1012.798</v>
      </c>
      <c r="K29" s="57">
        <f t="shared" si="6"/>
        <v>3618.999</v>
      </c>
      <c r="L29" s="325">
        <f t="shared" si="10"/>
        <v>27122.20300000001</v>
      </c>
      <c r="M29" s="371">
        <f t="shared" si="10"/>
        <v>15262.625</v>
      </c>
      <c r="N29" s="385">
        <f t="shared" si="10"/>
        <v>42384.82800000001</v>
      </c>
      <c r="O29" s="55">
        <f t="shared" si="9"/>
        <v>54181.99100000002</v>
      </c>
    </row>
    <row r="30" spans="1:15" ht="19.5" customHeight="1">
      <c r="A30" s="442"/>
      <c r="B30" s="441" t="s">
        <v>13</v>
      </c>
      <c r="C30" s="52">
        <v>12867.35100000001</v>
      </c>
      <c r="D30" s="61">
        <v>1137.2699999999998</v>
      </c>
      <c r="E30" s="349">
        <f t="shared" si="7"/>
        <v>14004.62100000001</v>
      </c>
      <c r="F30" s="60">
        <v>26669.356</v>
      </c>
      <c r="G30" s="50">
        <v>16662.765000000003</v>
      </c>
      <c r="H30" s="56">
        <f aca="true" t="shared" si="11" ref="H30:H35">G30+F30</f>
        <v>43332.121</v>
      </c>
      <c r="I30" s="59">
        <v>2481.192</v>
      </c>
      <c r="J30" s="58">
        <v>1233.7810000000002</v>
      </c>
      <c r="K30" s="57">
        <f aca="true" t="shared" si="12" ref="K30:K35">J30+I30</f>
        <v>3714.973</v>
      </c>
      <c r="L30" s="325">
        <f aca="true" t="shared" si="13" ref="L30:N31">I30+F30</f>
        <v>29150.548</v>
      </c>
      <c r="M30" s="371">
        <f t="shared" si="13"/>
        <v>17896.546000000002</v>
      </c>
      <c r="N30" s="385">
        <f t="shared" si="13"/>
        <v>47047.094</v>
      </c>
      <c r="O30" s="55">
        <f t="shared" si="9"/>
        <v>61051.71500000001</v>
      </c>
    </row>
    <row r="31" spans="1:15" ht="19.5" customHeight="1">
      <c r="A31" s="442"/>
      <c r="B31" s="441" t="s">
        <v>12</v>
      </c>
      <c r="C31" s="52">
        <v>12532.27700000001</v>
      </c>
      <c r="D31" s="61">
        <v>1221.5119999999993</v>
      </c>
      <c r="E31" s="349">
        <f t="shared" si="7"/>
        <v>13753.789000000008</v>
      </c>
      <c r="F31" s="60">
        <v>27904.09700000001</v>
      </c>
      <c r="G31" s="50">
        <v>18698.69400000001</v>
      </c>
      <c r="H31" s="56">
        <f t="shared" si="11"/>
        <v>46602.79100000002</v>
      </c>
      <c r="I31" s="59">
        <v>2572.136</v>
      </c>
      <c r="J31" s="58">
        <v>1004.0490000000001</v>
      </c>
      <c r="K31" s="57">
        <f t="shared" si="12"/>
        <v>3576.185</v>
      </c>
      <c r="L31" s="325">
        <f t="shared" si="13"/>
        <v>30476.233000000007</v>
      </c>
      <c r="M31" s="371">
        <f t="shared" si="13"/>
        <v>19702.74300000001</v>
      </c>
      <c r="N31" s="385">
        <f t="shared" si="13"/>
        <v>50178.97600000002</v>
      </c>
      <c r="O31" s="55">
        <f t="shared" si="9"/>
        <v>63932.76500000003</v>
      </c>
    </row>
    <row r="32" spans="1:15" ht="19.5" customHeight="1">
      <c r="A32" s="444"/>
      <c r="B32" s="438" t="s">
        <v>11</v>
      </c>
      <c r="C32" s="52">
        <v>12734.114000000005</v>
      </c>
      <c r="D32" s="61">
        <v>1227.3599999999994</v>
      </c>
      <c r="E32" s="349">
        <f>D32+C32</f>
        <v>13961.474000000004</v>
      </c>
      <c r="F32" s="60">
        <v>26812.660000000003</v>
      </c>
      <c r="G32" s="50">
        <v>17190.136</v>
      </c>
      <c r="H32" s="56">
        <f t="shared" si="11"/>
        <v>44002.796</v>
      </c>
      <c r="I32" s="59">
        <v>3099.704</v>
      </c>
      <c r="J32" s="58">
        <v>854.8979999999999</v>
      </c>
      <c r="K32" s="57">
        <f t="shared" si="12"/>
        <v>3954.602</v>
      </c>
      <c r="L32" s="325">
        <f aca="true" t="shared" si="14" ref="L32:N35">I32+F32</f>
        <v>29912.364000000005</v>
      </c>
      <c r="M32" s="371">
        <f t="shared" si="14"/>
        <v>18045.034</v>
      </c>
      <c r="N32" s="385">
        <f t="shared" si="14"/>
        <v>47957.398</v>
      </c>
      <c r="O32" s="55">
        <f>N32+E32</f>
        <v>61918.872</v>
      </c>
    </row>
    <row r="33" spans="1:15" ht="19.5" customHeight="1">
      <c r="A33" s="444"/>
      <c r="B33" s="438" t="s">
        <v>10</v>
      </c>
      <c r="C33" s="52">
        <v>13366.862000000008</v>
      </c>
      <c r="D33" s="61">
        <v>1316.7149999999995</v>
      </c>
      <c r="E33" s="349">
        <f>D33+C33</f>
        <v>14683.577000000008</v>
      </c>
      <c r="F33" s="60">
        <v>28769.614999999998</v>
      </c>
      <c r="G33" s="50">
        <v>18602.625000000015</v>
      </c>
      <c r="H33" s="56">
        <f t="shared" si="11"/>
        <v>47372.24000000001</v>
      </c>
      <c r="I33" s="59">
        <v>4645.633</v>
      </c>
      <c r="J33" s="58">
        <v>2074.9030000000002</v>
      </c>
      <c r="K33" s="57">
        <f t="shared" si="12"/>
        <v>6720.536</v>
      </c>
      <c r="L33" s="325">
        <f t="shared" si="14"/>
        <v>33415.248</v>
      </c>
      <c r="M33" s="371">
        <f t="shared" si="14"/>
        <v>20677.528000000013</v>
      </c>
      <c r="N33" s="385">
        <f t="shared" si="14"/>
        <v>54092.77600000001</v>
      </c>
      <c r="O33" s="55">
        <f>N33+E33</f>
        <v>68776.35300000002</v>
      </c>
    </row>
    <row r="34" spans="1:15" ht="19.5" customHeight="1">
      <c r="A34" s="444"/>
      <c r="B34" s="438" t="s">
        <v>9</v>
      </c>
      <c r="C34" s="52">
        <v>13158.135000000017</v>
      </c>
      <c r="D34" s="61">
        <v>1207.3129999999999</v>
      </c>
      <c r="E34" s="349">
        <f>D34+C34</f>
        <v>14365.448000000017</v>
      </c>
      <c r="F34" s="60">
        <v>29066.886</v>
      </c>
      <c r="G34" s="50">
        <v>19462.78</v>
      </c>
      <c r="H34" s="56">
        <f t="shared" si="11"/>
        <v>48529.666</v>
      </c>
      <c r="I34" s="59">
        <v>2189.119</v>
      </c>
      <c r="J34" s="58">
        <v>1200.839</v>
      </c>
      <c r="K34" s="57">
        <f t="shared" si="12"/>
        <v>3389.958</v>
      </c>
      <c r="L34" s="325">
        <f t="shared" si="14"/>
        <v>31256.004999999997</v>
      </c>
      <c r="M34" s="371">
        <f t="shared" si="14"/>
        <v>20663.619</v>
      </c>
      <c r="N34" s="385">
        <f t="shared" si="14"/>
        <v>51919.623999999996</v>
      </c>
      <c r="O34" s="55">
        <f>N34+E34</f>
        <v>66285.07200000001</v>
      </c>
    </row>
    <row r="35" spans="1:15" ht="19.5" customHeight="1" thickBot="1">
      <c r="A35" s="444"/>
      <c r="B35" s="438" t="s">
        <v>8</v>
      </c>
      <c r="C35" s="52">
        <v>14432.610999999994</v>
      </c>
      <c r="D35" s="61">
        <v>1512.6399999999996</v>
      </c>
      <c r="E35" s="349">
        <f>D35+C35</f>
        <v>15945.250999999993</v>
      </c>
      <c r="F35" s="60">
        <v>28046.176000000003</v>
      </c>
      <c r="G35" s="50">
        <v>19066.037999999993</v>
      </c>
      <c r="H35" s="56">
        <f t="shared" si="11"/>
        <v>47112.21399999999</v>
      </c>
      <c r="I35" s="59">
        <v>914.3299999999999</v>
      </c>
      <c r="J35" s="58">
        <v>678.777</v>
      </c>
      <c r="K35" s="57">
        <f t="shared" si="12"/>
        <v>1593.107</v>
      </c>
      <c r="L35" s="325">
        <f t="shared" si="14"/>
        <v>28960.506</v>
      </c>
      <c r="M35" s="371">
        <f t="shared" si="14"/>
        <v>19744.814999999995</v>
      </c>
      <c r="N35" s="385">
        <f t="shared" si="14"/>
        <v>48705.320999999996</v>
      </c>
      <c r="O35" s="55">
        <f>N35+E35</f>
        <v>64650.571999999986</v>
      </c>
    </row>
    <row r="36" spans="1:15" ht="18" customHeight="1">
      <c r="A36" s="53" t="s">
        <v>4</v>
      </c>
      <c r="B36" s="41"/>
      <c r="C36" s="40"/>
      <c r="D36" s="39"/>
      <c r="E36" s="351"/>
      <c r="F36" s="40"/>
      <c r="G36" s="39"/>
      <c r="H36" s="38"/>
      <c r="I36" s="40"/>
      <c r="J36" s="39"/>
      <c r="K36" s="38"/>
      <c r="L36" s="85"/>
      <c r="M36" s="372"/>
      <c r="N36" s="386"/>
      <c r="O36" s="36"/>
    </row>
    <row r="37" spans="1:15" ht="18" customHeight="1">
      <c r="A37" s="35" t="s">
        <v>150</v>
      </c>
      <c r="B37" s="48"/>
      <c r="C37" s="52">
        <f>SUM(C11:C22)</f>
        <v>131136.78899999996</v>
      </c>
      <c r="D37" s="50">
        <f aca="true" t="shared" si="15" ref="D37:O37">SUM(D11:D22)</f>
        <v>16024.101999999986</v>
      </c>
      <c r="E37" s="352">
        <f t="shared" si="15"/>
        <v>147160.89099999997</v>
      </c>
      <c r="F37" s="52">
        <f t="shared" si="15"/>
        <v>312575.591</v>
      </c>
      <c r="G37" s="50">
        <f t="shared" si="15"/>
        <v>191251.38900000002</v>
      </c>
      <c r="H37" s="51">
        <f t="shared" si="15"/>
        <v>503826.98</v>
      </c>
      <c r="I37" s="52">
        <f t="shared" si="15"/>
        <v>33697.487</v>
      </c>
      <c r="J37" s="50">
        <f t="shared" si="15"/>
        <v>24790.195999999996</v>
      </c>
      <c r="K37" s="51">
        <f t="shared" si="15"/>
        <v>58487.683</v>
      </c>
      <c r="L37" s="52">
        <f t="shared" si="15"/>
        <v>346273.07800000004</v>
      </c>
      <c r="M37" s="373">
        <f t="shared" si="15"/>
        <v>216041.585</v>
      </c>
      <c r="N37" s="387">
        <f t="shared" si="15"/>
        <v>562314.6630000001</v>
      </c>
      <c r="O37" s="49">
        <f t="shared" si="15"/>
        <v>709475.5540000001</v>
      </c>
    </row>
    <row r="38" spans="1:15" ht="18" customHeight="1" thickBot="1">
      <c r="A38" s="35" t="s">
        <v>151</v>
      </c>
      <c r="B38" s="48"/>
      <c r="C38" s="47">
        <f>SUM(C24:C35)</f>
        <v>148550.81400000004</v>
      </c>
      <c r="D38" s="44">
        <f aca="true" t="shared" si="16" ref="D38:O38">SUM(D24:D35)</f>
        <v>14268.078999999992</v>
      </c>
      <c r="E38" s="353">
        <f t="shared" si="16"/>
        <v>162818.893</v>
      </c>
      <c r="F38" s="46">
        <f t="shared" si="16"/>
        <v>329360.197</v>
      </c>
      <c r="G38" s="44">
        <f t="shared" si="16"/>
        <v>195789.498</v>
      </c>
      <c r="H38" s="45">
        <f t="shared" si="16"/>
        <v>525149.6950000001</v>
      </c>
      <c r="I38" s="46">
        <f t="shared" si="16"/>
        <v>38812.917</v>
      </c>
      <c r="J38" s="44">
        <f t="shared" si="16"/>
        <v>18159.363000000005</v>
      </c>
      <c r="K38" s="45">
        <f t="shared" si="16"/>
        <v>56972.279999999984</v>
      </c>
      <c r="L38" s="46">
        <f t="shared" si="16"/>
        <v>368173.11400000006</v>
      </c>
      <c r="M38" s="374">
        <f t="shared" si="16"/>
        <v>213948.86100000006</v>
      </c>
      <c r="N38" s="388">
        <f t="shared" si="16"/>
        <v>582121.975</v>
      </c>
      <c r="O38" s="43">
        <f t="shared" si="16"/>
        <v>744940.868</v>
      </c>
    </row>
    <row r="39" spans="1:15" ht="17.25" customHeight="1">
      <c r="A39" s="42" t="s">
        <v>3</v>
      </c>
      <c r="B39" s="41"/>
      <c r="C39" s="40"/>
      <c r="D39" s="39"/>
      <c r="E39" s="354"/>
      <c r="F39" s="40"/>
      <c r="G39" s="39"/>
      <c r="H39" s="37"/>
      <c r="I39" s="40"/>
      <c r="J39" s="39"/>
      <c r="K39" s="38"/>
      <c r="L39" s="85"/>
      <c r="M39" s="372"/>
      <c r="N39" s="389"/>
      <c r="O39" s="36"/>
    </row>
    <row r="40" spans="1:15" ht="17.25" customHeight="1">
      <c r="A40" s="35" t="s">
        <v>152</v>
      </c>
      <c r="B40" s="34"/>
      <c r="C40" s="411">
        <f>(C35/C22-1)*100</f>
        <v>21.68241240008637</v>
      </c>
      <c r="D40" s="412">
        <f aca="true" t="shared" si="17" ref="D40:O40">(D35/D22-1)*100</f>
        <v>3.213973298543027</v>
      </c>
      <c r="E40" s="413">
        <f t="shared" si="17"/>
        <v>19.65139482665368</v>
      </c>
      <c r="F40" s="411">
        <f t="shared" si="17"/>
        <v>14.895163634659504</v>
      </c>
      <c r="G40" s="414">
        <f t="shared" si="17"/>
        <v>3.7067444986063514</v>
      </c>
      <c r="H40" s="415">
        <f t="shared" si="17"/>
        <v>10.088639038185976</v>
      </c>
      <c r="I40" s="416">
        <f t="shared" si="17"/>
        <v>-59.954520549625116</v>
      </c>
      <c r="J40" s="412">
        <f t="shared" si="17"/>
        <v>-69.51051671273783</v>
      </c>
      <c r="K40" s="417">
        <f t="shared" si="17"/>
        <v>-64.67216395627449</v>
      </c>
      <c r="L40" s="416">
        <f t="shared" si="17"/>
        <v>8.492885205107026</v>
      </c>
      <c r="M40" s="418">
        <f t="shared" si="17"/>
        <v>-4.201770573584273</v>
      </c>
      <c r="N40" s="419">
        <f t="shared" si="17"/>
        <v>2.961728888217685</v>
      </c>
      <c r="O40" s="420">
        <f t="shared" si="17"/>
        <v>6.630059920615472</v>
      </c>
    </row>
    <row r="41" spans="1:15" ht="7.5" customHeight="1" thickBot="1">
      <c r="A41" s="33"/>
      <c r="B41" s="32"/>
      <c r="C41" s="31"/>
      <c r="D41" s="30"/>
      <c r="E41" s="355"/>
      <c r="F41" s="29"/>
      <c r="G41" s="27"/>
      <c r="H41" s="26"/>
      <c r="I41" s="29"/>
      <c r="J41" s="27"/>
      <c r="K41" s="28"/>
      <c r="L41" s="29"/>
      <c r="M41" s="375"/>
      <c r="N41" s="390"/>
      <c r="O41" s="25"/>
    </row>
    <row r="42" spans="1:15" ht="17.25" customHeight="1">
      <c r="A42" s="24" t="s">
        <v>2</v>
      </c>
      <c r="B42" s="23"/>
      <c r="C42" s="22"/>
      <c r="D42" s="21"/>
      <c r="E42" s="356"/>
      <c r="F42" s="20"/>
      <c r="G42" s="18"/>
      <c r="H42" s="17"/>
      <c r="I42" s="20"/>
      <c r="J42" s="18"/>
      <c r="K42" s="19"/>
      <c r="L42" s="20"/>
      <c r="M42" s="376"/>
      <c r="N42" s="391"/>
      <c r="O42" s="16"/>
    </row>
    <row r="43" spans="1:15" ht="17.25" customHeight="1" thickBot="1">
      <c r="A43" s="399" t="s">
        <v>153</v>
      </c>
      <c r="B43" s="15"/>
      <c r="C43" s="14">
        <f aca="true" t="shared" si="18" ref="C43:O43">(C38/C37-1)*100</f>
        <v>13.279282749557098</v>
      </c>
      <c r="D43" s="10">
        <f t="shared" si="18"/>
        <v>-10.958635934793692</v>
      </c>
      <c r="E43" s="357">
        <f t="shared" si="18"/>
        <v>10.640056535129316</v>
      </c>
      <c r="F43" s="14">
        <f t="shared" si="18"/>
        <v>5.369775018676992</v>
      </c>
      <c r="G43" s="13">
        <f t="shared" si="18"/>
        <v>2.372850217574096</v>
      </c>
      <c r="H43" s="9">
        <f t="shared" si="18"/>
        <v>4.232150290959025</v>
      </c>
      <c r="I43" s="12">
        <f t="shared" si="18"/>
        <v>15.180449509484184</v>
      </c>
      <c r="J43" s="10">
        <f t="shared" si="18"/>
        <v>-26.747803849554042</v>
      </c>
      <c r="K43" s="11">
        <f t="shared" si="18"/>
        <v>-2.5909780012998818</v>
      </c>
      <c r="L43" s="12">
        <f t="shared" si="18"/>
        <v>6.324498608580842</v>
      </c>
      <c r="M43" s="377">
        <f t="shared" si="18"/>
        <v>-0.9686672128423446</v>
      </c>
      <c r="N43" s="392">
        <f t="shared" si="18"/>
        <v>3.522460519582782</v>
      </c>
      <c r="O43" s="8">
        <f t="shared" si="18"/>
        <v>4.998807048396192</v>
      </c>
    </row>
    <row r="44" spans="1:14" s="5" customFormat="1" ht="17.25" customHeight="1" thickTop="1">
      <c r="A44" s="84" t="s">
        <v>1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="5" customFormat="1" ht="13.5" customHeight="1">
      <c r="A45" s="84" t="s">
        <v>0</v>
      </c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65526" ht="14.25">
      <c r="C65526" s="2" t="e">
        <f>((C65522/C65509)-1)*100</f>
        <v>#DIV/0!</v>
      </c>
    </row>
  </sheetData>
  <sheetProtection/>
  <mergeCells count="13">
    <mergeCell ref="A9:B9"/>
    <mergeCell ref="C9:C10"/>
    <mergeCell ref="D9:D10"/>
    <mergeCell ref="A24:A29"/>
    <mergeCell ref="E9:E10"/>
    <mergeCell ref="F9:H9"/>
    <mergeCell ref="I9:K9"/>
    <mergeCell ref="A11:A22"/>
    <mergeCell ref="N1:O1"/>
    <mergeCell ref="A4:O5"/>
    <mergeCell ref="C7:E7"/>
    <mergeCell ref="F7:N8"/>
    <mergeCell ref="O7:O10"/>
  </mergeCells>
  <conditionalFormatting sqref="A40:B40 P40:IV40 A43:B43 P43:IV43">
    <cfRule type="cellIs" priority="1" dxfId="93" operator="lessThan" stopIfTrue="1">
      <formula>0</formula>
    </cfRule>
  </conditionalFormatting>
  <conditionalFormatting sqref="C39:O43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33"/>
  <sheetViews>
    <sheetView showGridLines="0" zoomScale="90" zoomScaleNormal="90" zoomScalePageLayoutView="0" workbookViewId="0" topLeftCell="A1">
      <selection activeCell="N1" sqref="N1:Q1"/>
    </sheetView>
  </sheetViews>
  <sheetFormatPr defaultColWidth="9.140625" defaultRowHeight="15"/>
  <cols>
    <col min="1" max="1" width="23.7109375" style="88" customWidth="1"/>
    <col min="2" max="2" width="10.140625" style="88" customWidth="1"/>
    <col min="3" max="3" width="11.2812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28125" style="88" customWidth="1"/>
    <col min="9" max="9" width="7.7109375" style="88" bestFit="1" customWidth="1"/>
    <col min="10" max="10" width="10.00390625" style="88" customWidth="1"/>
    <col min="11" max="11" width="10.28125" style="88" customWidth="1"/>
    <col min="12" max="12" width="11.8515625" style="88" customWidth="1"/>
    <col min="13" max="13" width="8.8515625" style="88" customWidth="1"/>
    <col min="14" max="14" width="9.8515625" style="88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483" t="s">
        <v>28</v>
      </c>
      <c r="O1" s="484"/>
      <c r="P1" s="484"/>
      <c r="Q1" s="485"/>
    </row>
    <row r="2" ht="7.5" customHeight="1" thickBot="1"/>
    <row r="3" spans="1:17" ht="24" customHeight="1">
      <c r="A3" s="491" t="s">
        <v>39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3"/>
    </row>
    <row r="4" spans="1:17" ht="18" customHeight="1" thickBot="1">
      <c r="A4" s="494" t="s">
        <v>38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6"/>
    </row>
    <row r="5" spans="1:17" ht="15" thickBot="1">
      <c r="A5" s="502" t="s">
        <v>37</v>
      </c>
      <c r="B5" s="486" t="s">
        <v>36</v>
      </c>
      <c r="C5" s="487"/>
      <c r="D5" s="487"/>
      <c r="E5" s="487"/>
      <c r="F5" s="488"/>
      <c r="G5" s="488"/>
      <c r="H5" s="488"/>
      <c r="I5" s="489"/>
      <c r="J5" s="487" t="s">
        <v>35</v>
      </c>
      <c r="K5" s="487"/>
      <c r="L5" s="487"/>
      <c r="M5" s="487"/>
      <c r="N5" s="487"/>
      <c r="O5" s="487"/>
      <c r="P5" s="487"/>
      <c r="Q5" s="490"/>
    </row>
    <row r="6" spans="1:17" s="437" customFormat="1" ht="25.5" customHeight="1" thickBot="1">
      <c r="A6" s="503"/>
      <c r="B6" s="497" t="s">
        <v>154</v>
      </c>
      <c r="C6" s="500"/>
      <c r="D6" s="501"/>
      <c r="E6" s="505" t="s">
        <v>34</v>
      </c>
      <c r="F6" s="497" t="s">
        <v>155</v>
      </c>
      <c r="G6" s="500"/>
      <c r="H6" s="501"/>
      <c r="I6" s="507" t="s">
        <v>33</v>
      </c>
      <c r="J6" s="497" t="s">
        <v>156</v>
      </c>
      <c r="K6" s="498"/>
      <c r="L6" s="499"/>
      <c r="M6" s="505" t="s">
        <v>34</v>
      </c>
      <c r="N6" s="497" t="s">
        <v>157</v>
      </c>
      <c r="O6" s="498"/>
      <c r="P6" s="499"/>
      <c r="Q6" s="505" t="s">
        <v>33</v>
      </c>
    </row>
    <row r="7" spans="1:17" s="99" customFormat="1" ht="15" thickBot="1">
      <c r="A7" s="504"/>
      <c r="B7" s="103" t="s">
        <v>22</v>
      </c>
      <c r="C7" s="100" t="s">
        <v>21</v>
      </c>
      <c r="D7" s="100" t="s">
        <v>17</v>
      </c>
      <c r="E7" s="506"/>
      <c r="F7" s="103" t="s">
        <v>22</v>
      </c>
      <c r="G7" s="101" t="s">
        <v>21</v>
      </c>
      <c r="H7" s="100" t="s">
        <v>17</v>
      </c>
      <c r="I7" s="508"/>
      <c r="J7" s="103" t="s">
        <v>22</v>
      </c>
      <c r="K7" s="100" t="s">
        <v>21</v>
      </c>
      <c r="L7" s="101" t="s">
        <v>17</v>
      </c>
      <c r="M7" s="506"/>
      <c r="N7" s="102" t="s">
        <v>22</v>
      </c>
      <c r="O7" s="101" t="s">
        <v>21</v>
      </c>
      <c r="P7" s="100" t="s">
        <v>17</v>
      </c>
      <c r="Q7" s="506"/>
    </row>
    <row r="8" spans="1:17" s="91" customFormat="1" ht="17.25" customHeight="1" thickBot="1">
      <c r="A8" s="98" t="s">
        <v>24</v>
      </c>
      <c r="B8" s="94">
        <f>SUM(B9:B28)</f>
        <v>1853078</v>
      </c>
      <c r="C8" s="93">
        <f>SUM(C9:C28)</f>
        <v>90077</v>
      </c>
      <c r="D8" s="93">
        <f aca="true" t="shared" si="0" ref="D8:D13">C8+B8</f>
        <v>1943155</v>
      </c>
      <c r="E8" s="95">
        <f aca="true" t="shared" si="1" ref="E8:E13">(D8/$D$8)</f>
        <v>1</v>
      </c>
      <c r="F8" s="94">
        <f>SUM(F9:F28)</f>
        <v>1663323</v>
      </c>
      <c r="G8" s="93">
        <f>SUM(G9:G28)</f>
        <v>78671</v>
      </c>
      <c r="H8" s="93">
        <f aca="true" t="shared" si="2" ref="H8:H13">G8+F8</f>
        <v>1741994</v>
      </c>
      <c r="I8" s="92">
        <f aca="true" t="shared" si="3" ref="I8:I13">(D8/H8-1)*100</f>
        <v>11.54774356283661</v>
      </c>
      <c r="J8" s="97">
        <f>SUM(J9:J28)</f>
        <v>20105829</v>
      </c>
      <c r="K8" s="96">
        <f>SUM(K9:K28)</f>
        <v>897576</v>
      </c>
      <c r="L8" s="93">
        <f aca="true" t="shared" si="4" ref="L8:L13">K8+J8</f>
        <v>21003405</v>
      </c>
      <c r="M8" s="95">
        <f aca="true" t="shared" si="5" ref="M8:M13">(L8/$L$8)</f>
        <v>1</v>
      </c>
      <c r="N8" s="94">
        <f>SUM(N9:N28)</f>
        <v>18923994</v>
      </c>
      <c r="O8" s="93">
        <f>SUM(O9:O28)</f>
        <v>830442</v>
      </c>
      <c r="P8" s="93">
        <f aca="true" t="shared" si="6" ref="P8:P13">O8+N8</f>
        <v>19754436</v>
      </c>
      <c r="Q8" s="92">
        <f aca="true" t="shared" si="7" ref="Q8:Q13">(L8/P8-1)*100</f>
        <v>6.322473595297784</v>
      </c>
    </row>
    <row r="9" spans="1:17" s="91" customFormat="1" ht="18" customHeight="1" thickTop="1">
      <c r="A9" s="631" t="s">
        <v>158</v>
      </c>
      <c r="B9" s="632">
        <v>1073062</v>
      </c>
      <c r="C9" s="633">
        <v>36819</v>
      </c>
      <c r="D9" s="633">
        <f t="shared" si="0"/>
        <v>1109881</v>
      </c>
      <c r="E9" s="634">
        <f t="shared" si="1"/>
        <v>0.5711747132884407</v>
      </c>
      <c r="F9" s="632">
        <v>899921</v>
      </c>
      <c r="G9" s="633">
        <v>30740</v>
      </c>
      <c r="H9" s="633">
        <f t="shared" si="2"/>
        <v>930661</v>
      </c>
      <c r="I9" s="635">
        <f t="shared" si="3"/>
        <v>19.257280577997783</v>
      </c>
      <c r="J9" s="632">
        <v>11718569</v>
      </c>
      <c r="K9" s="633">
        <v>318138</v>
      </c>
      <c r="L9" s="633">
        <f t="shared" si="4"/>
        <v>12036707</v>
      </c>
      <c r="M9" s="634">
        <f t="shared" si="5"/>
        <v>0.5730836023968494</v>
      </c>
      <c r="N9" s="632">
        <v>10555808</v>
      </c>
      <c r="O9" s="633">
        <v>308661</v>
      </c>
      <c r="P9" s="633">
        <f t="shared" si="6"/>
        <v>10864469</v>
      </c>
      <c r="Q9" s="636">
        <f t="shared" si="7"/>
        <v>10.789648348207347</v>
      </c>
    </row>
    <row r="10" spans="1:17" s="91" customFormat="1" ht="18" customHeight="1">
      <c r="A10" s="637" t="s">
        <v>159</v>
      </c>
      <c r="B10" s="638">
        <v>357711</v>
      </c>
      <c r="C10" s="639">
        <v>0</v>
      </c>
      <c r="D10" s="639">
        <f t="shared" si="0"/>
        <v>357711</v>
      </c>
      <c r="E10" s="640">
        <f t="shared" si="1"/>
        <v>0.18408773360848724</v>
      </c>
      <c r="F10" s="638">
        <v>315990</v>
      </c>
      <c r="G10" s="639"/>
      <c r="H10" s="639">
        <f t="shared" si="2"/>
        <v>315990</v>
      </c>
      <c r="I10" s="641">
        <f t="shared" si="3"/>
        <v>13.203265926136897</v>
      </c>
      <c r="J10" s="638">
        <v>3686750</v>
      </c>
      <c r="K10" s="639">
        <v>316</v>
      </c>
      <c r="L10" s="639">
        <f t="shared" si="4"/>
        <v>3687066</v>
      </c>
      <c r="M10" s="640">
        <f t="shared" si="5"/>
        <v>0.17554610788107927</v>
      </c>
      <c r="N10" s="638">
        <v>3589665</v>
      </c>
      <c r="O10" s="639"/>
      <c r="P10" s="639">
        <f t="shared" si="6"/>
        <v>3589665</v>
      </c>
      <c r="Q10" s="642">
        <f t="shared" si="7"/>
        <v>2.7133729749154956</v>
      </c>
    </row>
    <row r="11" spans="1:17" s="91" customFormat="1" ht="18" customHeight="1">
      <c r="A11" s="637" t="s">
        <v>160</v>
      </c>
      <c r="B11" s="638">
        <v>208905</v>
      </c>
      <c r="C11" s="639">
        <v>0</v>
      </c>
      <c r="D11" s="639">
        <f t="shared" si="0"/>
        <v>208905</v>
      </c>
      <c r="E11" s="640">
        <f t="shared" si="1"/>
        <v>0.10750815040488278</v>
      </c>
      <c r="F11" s="638">
        <v>192209</v>
      </c>
      <c r="G11" s="639"/>
      <c r="H11" s="639">
        <f t="shared" si="2"/>
        <v>192209</v>
      </c>
      <c r="I11" s="641">
        <f t="shared" si="3"/>
        <v>8.68637784911217</v>
      </c>
      <c r="J11" s="638">
        <v>2219405</v>
      </c>
      <c r="K11" s="639">
        <v>1418</v>
      </c>
      <c r="L11" s="639">
        <f t="shared" si="4"/>
        <v>2220823</v>
      </c>
      <c r="M11" s="640">
        <f t="shared" si="5"/>
        <v>0.10573633179953441</v>
      </c>
      <c r="N11" s="638">
        <v>1836812</v>
      </c>
      <c r="O11" s="639">
        <v>323</v>
      </c>
      <c r="P11" s="639">
        <f t="shared" si="6"/>
        <v>1837135</v>
      </c>
      <c r="Q11" s="642">
        <f t="shared" si="7"/>
        <v>20.885128202336787</v>
      </c>
    </row>
    <row r="12" spans="1:17" s="91" customFormat="1" ht="18" customHeight="1">
      <c r="A12" s="637" t="s">
        <v>161</v>
      </c>
      <c r="B12" s="638">
        <v>86370</v>
      </c>
      <c r="C12" s="639">
        <v>1835</v>
      </c>
      <c r="D12" s="639">
        <f t="shared" si="0"/>
        <v>88205</v>
      </c>
      <c r="E12" s="640">
        <f t="shared" si="1"/>
        <v>0.0453926732556075</v>
      </c>
      <c r="F12" s="638">
        <v>74378</v>
      </c>
      <c r="G12" s="639">
        <v>325</v>
      </c>
      <c r="H12" s="639">
        <f t="shared" si="2"/>
        <v>74703</v>
      </c>
      <c r="I12" s="641">
        <f t="shared" si="3"/>
        <v>18.074240659679</v>
      </c>
      <c r="J12" s="638">
        <v>895808</v>
      </c>
      <c r="K12" s="639">
        <v>4466</v>
      </c>
      <c r="L12" s="639">
        <f t="shared" si="4"/>
        <v>900274</v>
      </c>
      <c r="M12" s="640">
        <f t="shared" si="5"/>
        <v>0.04286324050790812</v>
      </c>
      <c r="N12" s="638">
        <v>789426</v>
      </c>
      <c r="O12" s="639">
        <v>926</v>
      </c>
      <c r="P12" s="639">
        <f t="shared" si="6"/>
        <v>790352</v>
      </c>
      <c r="Q12" s="642">
        <f t="shared" si="7"/>
        <v>13.90798024171509</v>
      </c>
    </row>
    <row r="13" spans="1:17" s="91" customFormat="1" ht="18" customHeight="1">
      <c r="A13" s="637" t="s">
        <v>162</v>
      </c>
      <c r="B13" s="638">
        <v>75785</v>
      </c>
      <c r="C13" s="639">
        <v>0</v>
      </c>
      <c r="D13" s="639">
        <f t="shared" si="0"/>
        <v>75785</v>
      </c>
      <c r="E13" s="640">
        <f t="shared" si="1"/>
        <v>0.03900100609575664</v>
      </c>
      <c r="F13" s="638">
        <v>63599</v>
      </c>
      <c r="G13" s="639"/>
      <c r="H13" s="639">
        <f t="shared" si="2"/>
        <v>63599</v>
      </c>
      <c r="I13" s="641">
        <f t="shared" si="3"/>
        <v>19.160678627022442</v>
      </c>
      <c r="J13" s="638">
        <v>797462</v>
      </c>
      <c r="K13" s="639"/>
      <c r="L13" s="639">
        <f t="shared" si="4"/>
        <v>797462</v>
      </c>
      <c r="M13" s="640">
        <f t="shared" si="5"/>
        <v>0.03796822467595135</v>
      </c>
      <c r="N13" s="638">
        <v>742974</v>
      </c>
      <c r="O13" s="639"/>
      <c r="P13" s="639">
        <f t="shared" si="6"/>
        <v>742974</v>
      </c>
      <c r="Q13" s="642">
        <f t="shared" si="7"/>
        <v>7.333769418579927</v>
      </c>
    </row>
    <row r="14" spans="1:17" s="91" customFormat="1" ht="18" customHeight="1">
      <c r="A14" s="637" t="s">
        <v>163</v>
      </c>
      <c r="B14" s="638">
        <v>26427</v>
      </c>
      <c r="C14" s="639">
        <v>134</v>
      </c>
      <c r="D14" s="639">
        <f aca="true" t="shared" si="8" ref="D14:D25">C14+B14</f>
        <v>26561</v>
      </c>
      <c r="E14" s="640">
        <f aca="true" t="shared" si="9" ref="E14:E25">(D14/$D$8)</f>
        <v>0.013669007361739028</v>
      </c>
      <c r="F14" s="638">
        <v>24630</v>
      </c>
      <c r="G14" s="639"/>
      <c r="H14" s="639">
        <f aca="true" t="shared" si="10" ref="H14:H25">G14+F14</f>
        <v>24630</v>
      </c>
      <c r="I14" s="641">
        <f aca="true" t="shared" si="11" ref="I14:I25">(D14/H14-1)*100</f>
        <v>7.840032480714565</v>
      </c>
      <c r="J14" s="638">
        <v>289895</v>
      </c>
      <c r="K14" s="639">
        <v>134</v>
      </c>
      <c r="L14" s="639">
        <f aca="true" t="shared" si="12" ref="L14:L25">K14+J14</f>
        <v>290029</v>
      </c>
      <c r="M14" s="640">
        <f aca="true" t="shared" si="13" ref="M14:M25">(L14/$L$8)</f>
        <v>0.013808665785380989</v>
      </c>
      <c r="N14" s="638">
        <v>274159</v>
      </c>
      <c r="O14" s="639">
        <v>91</v>
      </c>
      <c r="P14" s="639">
        <f aca="true" t="shared" si="14" ref="P14:P25">O14+N14</f>
        <v>274250</v>
      </c>
      <c r="Q14" s="642">
        <f aca="true" t="shared" si="15" ref="Q14:Q25">(L14/P14-1)*100</f>
        <v>5.753509571558801</v>
      </c>
    </row>
    <row r="15" spans="1:17" s="91" customFormat="1" ht="18" customHeight="1">
      <c r="A15" s="637" t="s">
        <v>164</v>
      </c>
      <c r="B15" s="638">
        <v>24818</v>
      </c>
      <c r="C15" s="639">
        <v>0</v>
      </c>
      <c r="D15" s="639">
        <f t="shared" si="8"/>
        <v>24818</v>
      </c>
      <c r="E15" s="640">
        <f t="shared" si="9"/>
        <v>0.012772012526020827</v>
      </c>
      <c r="F15" s="638">
        <v>92596</v>
      </c>
      <c r="G15" s="639"/>
      <c r="H15" s="639">
        <f t="shared" si="10"/>
        <v>92596</v>
      </c>
      <c r="I15" s="641">
        <f t="shared" si="11"/>
        <v>-73.19754633029505</v>
      </c>
      <c r="J15" s="638">
        <v>497940</v>
      </c>
      <c r="K15" s="639"/>
      <c r="L15" s="639">
        <f t="shared" si="12"/>
        <v>497940</v>
      </c>
      <c r="M15" s="640">
        <f t="shared" si="13"/>
        <v>0.023707584555932717</v>
      </c>
      <c r="N15" s="638">
        <v>1135150</v>
      </c>
      <c r="O15" s="639"/>
      <c r="P15" s="639">
        <f t="shared" si="14"/>
        <v>1135150</v>
      </c>
      <c r="Q15" s="642">
        <f t="shared" si="15"/>
        <v>-56.13443157291989</v>
      </c>
    </row>
    <row r="16" spans="1:17" s="91" customFormat="1" ht="18" customHeight="1">
      <c r="A16" s="637" t="s">
        <v>165</v>
      </c>
      <c r="B16" s="638">
        <v>0</v>
      </c>
      <c r="C16" s="639">
        <v>15869</v>
      </c>
      <c r="D16" s="639">
        <f t="shared" si="8"/>
        <v>15869</v>
      </c>
      <c r="E16" s="640">
        <f t="shared" si="9"/>
        <v>0.008166615632823938</v>
      </c>
      <c r="F16" s="638"/>
      <c r="G16" s="639">
        <v>13827</v>
      </c>
      <c r="H16" s="639">
        <f t="shared" si="10"/>
        <v>13827</v>
      </c>
      <c r="I16" s="641">
        <f t="shared" si="11"/>
        <v>14.768207130975618</v>
      </c>
      <c r="J16" s="638"/>
      <c r="K16" s="639">
        <v>198984</v>
      </c>
      <c r="L16" s="639">
        <f t="shared" si="12"/>
        <v>198984</v>
      </c>
      <c r="M16" s="640">
        <f t="shared" si="13"/>
        <v>0.009473892447438879</v>
      </c>
      <c r="N16" s="638"/>
      <c r="O16" s="639">
        <v>179718</v>
      </c>
      <c r="P16" s="639">
        <f t="shared" si="14"/>
        <v>179718</v>
      </c>
      <c r="Q16" s="642">
        <f t="shared" si="15"/>
        <v>10.720128200848</v>
      </c>
    </row>
    <row r="17" spans="1:17" s="91" customFormat="1" ht="18" customHeight="1">
      <c r="A17" s="637" t="s">
        <v>166</v>
      </c>
      <c r="B17" s="638">
        <v>0</v>
      </c>
      <c r="C17" s="639">
        <v>7573</v>
      </c>
      <c r="D17" s="639">
        <f>C17+B17</f>
        <v>7573</v>
      </c>
      <c r="E17" s="640">
        <f t="shared" si="9"/>
        <v>0.0038972701611554405</v>
      </c>
      <c r="F17" s="638"/>
      <c r="G17" s="639">
        <v>2576</v>
      </c>
      <c r="H17" s="639">
        <f>G17+F17</f>
        <v>2576</v>
      </c>
      <c r="I17" s="641">
        <f>(D17/H17-1)*100</f>
        <v>193.9829192546584</v>
      </c>
      <c r="J17" s="638"/>
      <c r="K17" s="639">
        <v>99887</v>
      </c>
      <c r="L17" s="639">
        <f>K17+J17</f>
        <v>99887</v>
      </c>
      <c r="M17" s="640">
        <f t="shared" si="13"/>
        <v>0.00475575269819346</v>
      </c>
      <c r="N17" s="638"/>
      <c r="O17" s="639">
        <v>2576</v>
      </c>
      <c r="P17" s="639">
        <f>O17+N17</f>
        <v>2576</v>
      </c>
      <c r="Q17" s="642">
        <f>(L17/P17-1)*100</f>
        <v>3777.6009316770187</v>
      </c>
    </row>
    <row r="18" spans="1:17" s="91" customFormat="1" ht="18" customHeight="1">
      <c r="A18" s="637" t="s">
        <v>167</v>
      </c>
      <c r="B18" s="638">
        <v>0</v>
      </c>
      <c r="C18" s="639">
        <v>4963</v>
      </c>
      <c r="D18" s="639">
        <f>C18+B18</f>
        <v>4963</v>
      </c>
      <c r="E18" s="640">
        <f t="shared" si="9"/>
        <v>0.002554093729012868</v>
      </c>
      <c r="F18" s="638"/>
      <c r="G18" s="639">
        <v>5359</v>
      </c>
      <c r="H18" s="639">
        <f>G18+F18</f>
        <v>5359</v>
      </c>
      <c r="I18" s="641">
        <f>(D18/H18-1)*100</f>
        <v>-7.389438328046283</v>
      </c>
      <c r="J18" s="638"/>
      <c r="K18" s="639">
        <v>43205</v>
      </c>
      <c r="L18" s="639">
        <f>K18+J18</f>
        <v>43205</v>
      </c>
      <c r="M18" s="640">
        <f t="shared" si="13"/>
        <v>0.002057047416835508</v>
      </c>
      <c r="N18" s="638"/>
      <c r="O18" s="639">
        <v>58755</v>
      </c>
      <c r="P18" s="639">
        <f>O18+N18</f>
        <v>58755</v>
      </c>
      <c r="Q18" s="642">
        <f>(L18/P18-1)*100</f>
        <v>-26.465832695089773</v>
      </c>
    </row>
    <row r="19" spans="1:17" s="91" customFormat="1" ht="18" customHeight="1">
      <c r="A19" s="637" t="s">
        <v>168</v>
      </c>
      <c r="B19" s="638">
        <v>0</v>
      </c>
      <c r="C19" s="639">
        <v>4658</v>
      </c>
      <c r="D19" s="639">
        <f t="shared" si="8"/>
        <v>4658</v>
      </c>
      <c r="E19" s="640">
        <f t="shared" si="9"/>
        <v>0.0023971324984368206</v>
      </c>
      <c r="F19" s="638"/>
      <c r="G19" s="639">
        <v>2571</v>
      </c>
      <c r="H19" s="639">
        <f t="shared" si="10"/>
        <v>2571</v>
      </c>
      <c r="I19" s="641">
        <f t="shared" si="11"/>
        <v>81.17464021781409</v>
      </c>
      <c r="J19" s="638"/>
      <c r="K19" s="639">
        <v>47400</v>
      </c>
      <c r="L19" s="639">
        <f t="shared" si="12"/>
        <v>47400</v>
      </c>
      <c r="M19" s="640">
        <f t="shared" si="13"/>
        <v>0.002256776936882377</v>
      </c>
      <c r="N19" s="638"/>
      <c r="O19" s="639">
        <v>31546</v>
      </c>
      <c r="P19" s="639">
        <f t="shared" si="14"/>
        <v>31546</v>
      </c>
      <c r="Q19" s="642">
        <f t="shared" si="15"/>
        <v>50.25676789450326</v>
      </c>
    </row>
    <row r="20" spans="1:17" s="91" customFormat="1" ht="18" customHeight="1">
      <c r="A20" s="637" t="s">
        <v>169</v>
      </c>
      <c r="B20" s="638">
        <v>0</v>
      </c>
      <c r="C20" s="639">
        <v>2135</v>
      </c>
      <c r="D20" s="639">
        <f t="shared" si="8"/>
        <v>2135</v>
      </c>
      <c r="E20" s="640">
        <f t="shared" si="9"/>
        <v>0.001098728614032334</v>
      </c>
      <c r="F20" s="638"/>
      <c r="G20" s="639">
        <v>610</v>
      </c>
      <c r="H20" s="639">
        <f t="shared" si="10"/>
        <v>610</v>
      </c>
      <c r="I20" s="641">
        <f t="shared" si="11"/>
        <v>250</v>
      </c>
      <c r="J20" s="638"/>
      <c r="K20" s="639">
        <v>12557</v>
      </c>
      <c r="L20" s="639">
        <f t="shared" si="12"/>
        <v>12557</v>
      </c>
      <c r="M20" s="640">
        <f t="shared" si="13"/>
        <v>0.0005978554429627006</v>
      </c>
      <c r="N20" s="638"/>
      <c r="O20" s="639">
        <v>6091</v>
      </c>
      <c r="P20" s="639">
        <f t="shared" si="14"/>
        <v>6091</v>
      </c>
      <c r="Q20" s="642">
        <f t="shared" si="15"/>
        <v>106.15662452799212</v>
      </c>
    </row>
    <row r="21" spans="1:17" s="91" customFormat="1" ht="18" customHeight="1">
      <c r="A21" s="637" t="s">
        <v>170</v>
      </c>
      <c r="B21" s="638">
        <v>0</v>
      </c>
      <c r="C21" s="639">
        <v>1713</v>
      </c>
      <c r="D21" s="639">
        <f t="shared" si="8"/>
        <v>1713</v>
      </c>
      <c r="E21" s="640">
        <f t="shared" si="9"/>
        <v>0.0008815560261533434</v>
      </c>
      <c r="F21" s="638"/>
      <c r="G21" s="639">
        <v>892</v>
      </c>
      <c r="H21" s="639">
        <f t="shared" si="10"/>
        <v>892</v>
      </c>
      <c r="I21" s="641">
        <f t="shared" si="11"/>
        <v>92.04035874439462</v>
      </c>
      <c r="J21" s="638"/>
      <c r="K21" s="639">
        <v>9309</v>
      </c>
      <c r="L21" s="639">
        <f t="shared" si="12"/>
        <v>9309</v>
      </c>
      <c r="M21" s="640">
        <f t="shared" si="13"/>
        <v>0.0004432138503256972</v>
      </c>
      <c r="N21" s="638"/>
      <c r="O21" s="639">
        <v>4742</v>
      </c>
      <c r="P21" s="639">
        <f t="shared" si="14"/>
        <v>4742</v>
      </c>
      <c r="Q21" s="642">
        <f t="shared" si="15"/>
        <v>96.3095740194011</v>
      </c>
    </row>
    <row r="22" spans="1:17" s="91" customFormat="1" ht="18" customHeight="1">
      <c r="A22" s="637" t="s">
        <v>171</v>
      </c>
      <c r="B22" s="638">
        <v>0</v>
      </c>
      <c r="C22" s="639">
        <v>1311</v>
      </c>
      <c r="D22" s="639">
        <f t="shared" si="8"/>
        <v>1311</v>
      </c>
      <c r="E22" s="640">
        <f t="shared" si="9"/>
        <v>0.0006746759779842576</v>
      </c>
      <c r="F22" s="638"/>
      <c r="G22" s="639">
        <v>1339</v>
      </c>
      <c r="H22" s="639">
        <f t="shared" si="10"/>
        <v>1339</v>
      </c>
      <c r="I22" s="641">
        <f t="shared" si="11"/>
        <v>-2.0911127707244237</v>
      </c>
      <c r="J22" s="638"/>
      <c r="K22" s="639">
        <v>10875</v>
      </c>
      <c r="L22" s="639">
        <f t="shared" si="12"/>
        <v>10875</v>
      </c>
      <c r="M22" s="640">
        <f t="shared" si="13"/>
        <v>0.0005177731896328238</v>
      </c>
      <c r="N22" s="638"/>
      <c r="O22" s="639">
        <v>11230</v>
      </c>
      <c r="P22" s="639">
        <f t="shared" si="14"/>
        <v>11230</v>
      </c>
      <c r="Q22" s="642">
        <f t="shared" si="15"/>
        <v>-3.1611754229741718</v>
      </c>
    </row>
    <row r="23" spans="1:20" s="91" customFormat="1" ht="18" customHeight="1">
      <c r="A23" s="637" t="s">
        <v>172</v>
      </c>
      <c r="B23" s="638">
        <v>0</v>
      </c>
      <c r="C23" s="639">
        <v>1304</v>
      </c>
      <c r="D23" s="639">
        <f t="shared" si="8"/>
        <v>1304</v>
      </c>
      <c r="E23" s="640">
        <f t="shared" si="9"/>
        <v>0.0006710735890857909</v>
      </c>
      <c r="F23" s="638"/>
      <c r="G23" s="639">
        <v>1678</v>
      </c>
      <c r="H23" s="639">
        <f t="shared" si="10"/>
        <v>1678</v>
      </c>
      <c r="I23" s="641">
        <f t="shared" si="11"/>
        <v>-22.288438617401674</v>
      </c>
      <c r="J23" s="638"/>
      <c r="K23" s="639">
        <v>14888</v>
      </c>
      <c r="L23" s="639">
        <f t="shared" si="12"/>
        <v>14888</v>
      </c>
      <c r="M23" s="640">
        <f t="shared" si="13"/>
        <v>0.0007088374480233086</v>
      </c>
      <c r="N23" s="638"/>
      <c r="O23" s="639">
        <v>14594</v>
      </c>
      <c r="P23" s="639">
        <f t="shared" si="14"/>
        <v>14594</v>
      </c>
      <c r="Q23" s="642">
        <f t="shared" si="15"/>
        <v>2.0145265177470284</v>
      </c>
      <c r="T23" s="435"/>
    </row>
    <row r="24" spans="1:17" s="91" customFormat="1" ht="18" customHeight="1">
      <c r="A24" s="637" t="s">
        <v>173</v>
      </c>
      <c r="B24" s="638">
        <v>0</v>
      </c>
      <c r="C24" s="639">
        <v>886</v>
      </c>
      <c r="D24" s="639">
        <f t="shared" si="8"/>
        <v>886</v>
      </c>
      <c r="E24" s="640">
        <f t="shared" si="9"/>
        <v>0.0004559595091487812</v>
      </c>
      <c r="F24" s="638"/>
      <c r="G24" s="639">
        <v>715</v>
      </c>
      <c r="H24" s="639">
        <f t="shared" si="10"/>
        <v>715</v>
      </c>
      <c r="I24" s="641">
        <f t="shared" si="11"/>
        <v>23.916083916083906</v>
      </c>
      <c r="J24" s="638"/>
      <c r="K24" s="639">
        <v>9159</v>
      </c>
      <c r="L24" s="639">
        <f t="shared" si="12"/>
        <v>9159</v>
      </c>
      <c r="M24" s="640">
        <f t="shared" si="13"/>
        <v>0.0004360721511583479</v>
      </c>
      <c r="N24" s="638"/>
      <c r="O24" s="639">
        <v>8904</v>
      </c>
      <c r="P24" s="639">
        <f t="shared" si="14"/>
        <v>8904</v>
      </c>
      <c r="Q24" s="642">
        <f t="shared" si="15"/>
        <v>2.863881401617241</v>
      </c>
    </row>
    <row r="25" spans="1:17" s="91" customFormat="1" ht="18" customHeight="1">
      <c r="A25" s="637" t="s">
        <v>174</v>
      </c>
      <c r="B25" s="638">
        <v>0</v>
      </c>
      <c r="C25" s="639">
        <v>884</v>
      </c>
      <c r="D25" s="639">
        <f t="shared" si="8"/>
        <v>884</v>
      </c>
      <c r="E25" s="640">
        <f t="shared" si="9"/>
        <v>0.0004549302551777908</v>
      </c>
      <c r="F25" s="638"/>
      <c r="G25" s="639">
        <v>1763</v>
      </c>
      <c r="H25" s="639">
        <f t="shared" si="10"/>
        <v>1763</v>
      </c>
      <c r="I25" s="641">
        <f t="shared" si="11"/>
        <v>-49.85819625638117</v>
      </c>
      <c r="J25" s="638"/>
      <c r="K25" s="639">
        <v>12141</v>
      </c>
      <c r="L25" s="639">
        <f t="shared" si="12"/>
        <v>12141</v>
      </c>
      <c r="M25" s="640">
        <f t="shared" si="13"/>
        <v>0.0005780491306052518</v>
      </c>
      <c r="N25" s="638"/>
      <c r="O25" s="639">
        <v>10587</v>
      </c>
      <c r="P25" s="639">
        <f t="shared" si="14"/>
        <v>10587</v>
      </c>
      <c r="Q25" s="642">
        <f t="shared" si="15"/>
        <v>14.678379144233489</v>
      </c>
    </row>
    <row r="26" spans="1:17" s="91" customFormat="1" ht="18" customHeight="1">
      <c r="A26" s="637" t="s">
        <v>175</v>
      </c>
      <c r="B26" s="638">
        <v>0</v>
      </c>
      <c r="C26" s="639">
        <v>784</v>
      </c>
      <c r="D26" s="639">
        <f>C26+B26</f>
        <v>784</v>
      </c>
      <c r="E26" s="640">
        <f>(D26/$D$8)</f>
        <v>0.00040346755662826693</v>
      </c>
      <c r="F26" s="638"/>
      <c r="G26" s="639">
        <v>300</v>
      </c>
      <c r="H26" s="639">
        <f>G26+F26</f>
        <v>300</v>
      </c>
      <c r="I26" s="641">
        <f>(D26/H26-1)*100</f>
        <v>161.33333333333331</v>
      </c>
      <c r="J26" s="638"/>
      <c r="K26" s="639">
        <v>6711</v>
      </c>
      <c r="L26" s="639">
        <f>K26+J26</f>
        <v>6711</v>
      </c>
      <c r="M26" s="640">
        <f>(L26/$L$8)</f>
        <v>0.0003195196207472074</v>
      </c>
      <c r="N26" s="638"/>
      <c r="O26" s="639">
        <v>5866</v>
      </c>
      <c r="P26" s="639">
        <f>O26+N26</f>
        <v>5866</v>
      </c>
      <c r="Q26" s="642">
        <f>(L26/P26-1)*100</f>
        <v>14.405046027957713</v>
      </c>
    </row>
    <row r="27" spans="1:17" s="91" customFormat="1" ht="18" customHeight="1">
      <c r="A27" s="637" t="s">
        <v>176</v>
      </c>
      <c r="B27" s="638">
        <v>0</v>
      </c>
      <c r="C27" s="639">
        <v>686</v>
      </c>
      <c r="D27" s="639">
        <f>C27+B27</f>
        <v>686</v>
      </c>
      <c r="E27" s="640">
        <f>(D27/$D$8)</f>
        <v>0.00035303411204973354</v>
      </c>
      <c r="F27" s="638"/>
      <c r="G27" s="639">
        <v>66</v>
      </c>
      <c r="H27" s="639">
        <f>G27+F27</f>
        <v>66</v>
      </c>
      <c r="I27" s="641">
        <f>(D27/H27-1)*100</f>
        <v>939.3939393939395</v>
      </c>
      <c r="J27" s="638"/>
      <c r="K27" s="639">
        <v>1092</v>
      </c>
      <c r="L27" s="639">
        <f>K27+J27</f>
        <v>1092</v>
      </c>
      <c r="M27" s="640">
        <f>(L27/$L$8)</f>
        <v>5.199156993830286E-05</v>
      </c>
      <c r="N27" s="638"/>
      <c r="O27" s="639">
        <v>282</v>
      </c>
      <c r="P27" s="639">
        <f>O27+N27</f>
        <v>282</v>
      </c>
      <c r="Q27" s="642">
        <f>(L27/P27-1)*100</f>
        <v>287.2340425531915</v>
      </c>
    </row>
    <row r="28" spans="1:17" s="91" customFormat="1" ht="18" customHeight="1" thickBot="1">
      <c r="A28" s="643" t="s">
        <v>177</v>
      </c>
      <c r="B28" s="644">
        <v>0</v>
      </c>
      <c r="C28" s="645">
        <v>8523</v>
      </c>
      <c r="D28" s="645">
        <f>C28+B28</f>
        <v>8523</v>
      </c>
      <c r="E28" s="646">
        <f>(D28/$D$8)</f>
        <v>0.004386165797375917</v>
      </c>
      <c r="F28" s="644">
        <v>0</v>
      </c>
      <c r="G28" s="645">
        <v>15910</v>
      </c>
      <c r="H28" s="645">
        <f>G28+F28</f>
        <v>15910</v>
      </c>
      <c r="I28" s="647">
        <f>(D28/H28-1)*100</f>
        <v>-46.42991829038341</v>
      </c>
      <c r="J28" s="644">
        <v>0</v>
      </c>
      <c r="K28" s="645">
        <v>106896</v>
      </c>
      <c r="L28" s="645">
        <f>K28+J28</f>
        <v>106896</v>
      </c>
      <c r="M28" s="646">
        <f>(L28/$L$8)</f>
        <v>0.005089460494619801</v>
      </c>
      <c r="N28" s="644">
        <v>0</v>
      </c>
      <c r="O28" s="645">
        <v>185550</v>
      </c>
      <c r="P28" s="645">
        <f>O28+N28</f>
        <v>185550</v>
      </c>
      <c r="Q28" s="648">
        <f>(L28/P28-1)*100</f>
        <v>-42.389652384801934</v>
      </c>
    </row>
    <row r="29" s="90" customFormat="1" ht="13.5">
      <c r="A29" s="89" t="s">
        <v>145</v>
      </c>
    </row>
    <row r="30" ht="14.25">
      <c r="A30" s="89" t="s">
        <v>0</v>
      </c>
    </row>
    <row r="33" ht="14.25">
      <c r="B33" s="436"/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9:Q65536 I29:I65536 Q3 I3 I5 Q5">
    <cfRule type="cellIs" priority="3" dxfId="93" operator="lessThan" stopIfTrue="1">
      <formula>0</formula>
    </cfRule>
  </conditionalFormatting>
  <conditionalFormatting sqref="Q8:Q28 I8:I28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8"/>
  <sheetViews>
    <sheetView showGridLines="0" zoomScale="90" zoomScaleNormal="90" zoomScalePageLayoutView="0" workbookViewId="0" topLeftCell="A2">
      <pane xSplit="22326" topLeftCell="A1" activePane="topLeft" state="split"/>
      <selection pane="topLeft" activeCell="M23" sqref="M23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28125" style="88" customWidth="1"/>
    <col min="3" max="3" width="11.8515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28125" style="88" customWidth="1"/>
    <col min="11" max="11" width="11.28125" style="88" customWidth="1"/>
    <col min="12" max="12" width="9.140625" style="88" bestFit="1" customWidth="1"/>
    <col min="13" max="13" width="10.28125" style="88" customWidth="1"/>
    <col min="14" max="14" width="9.00390625" style="88" customWidth="1"/>
    <col min="15" max="15" width="10.8515625" style="88" customWidth="1"/>
    <col min="16" max="16" width="9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483" t="s">
        <v>28</v>
      </c>
      <c r="O1" s="484"/>
      <c r="P1" s="484"/>
      <c r="Q1" s="485"/>
    </row>
    <row r="2" ht="7.5" customHeight="1" thickBot="1"/>
    <row r="3" spans="1:17" ht="24" customHeight="1">
      <c r="A3" s="491" t="s">
        <v>41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3"/>
    </row>
    <row r="4" spans="1:17" ht="16.5" customHeight="1" thickBot="1">
      <c r="A4" s="494" t="s">
        <v>38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6"/>
    </row>
    <row r="5" spans="1:17" ht="15" thickBot="1">
      <c r="A5" s="512" t="s">
        <v>37</v>
      </c>
      <c r="B5" s="486" t="s">
        <v>36</v>
      </c>
      <c r="C5" s="487"/>
      <c r="D5" s="487"/>
      <c r="E5" s="487"/>
      <c r="F5" s="488"/>
      <c r="G5" s="488"/>
      <c r="H5" s="488"/>
      <c r="I5" s="489"/>
      <c r="J5" s="487" t="s">
        <v>35</v>
      </c>
      <c r="K5" s="487"/>
      <c r="L5" s="487"/>
      <c r="M5" s="487"/>
      <c r="N5" s="487"/>
      <c r="O5" s="487"/>
      <c r="P5" s="487"/>
      <c r="Q5" s="490"/>
    </row>
    <row r="6" spans="1:17" s="104" customFormat="1" ht="25.5" customHeight="1" thickBot="1">
      <c r="A6" s="513"/>
      <c r="B6" s="509" t="s">
        <v>154</v>
      </c>
      <c r="C6" s="510"/>
      <c r="D6" s="511"/>
      <c r="E6" s="505" t="s">
        <v>34</v>
      </c>
      <c r="F6" s="509" t="s">
        <v>155</v>
      </c>
      <c r="G6" s="510"/>
      <c r="H6" s="511"/>
      <c r="I6" s="507" t="s">
        <v>33</v>
      </c>
      <c r="J6" s="509" t="s">
        <v>156</v>
      </c>
      <c r="K6" s="510"/>
      <c r="L6" s="511"/>
      <c r="M6" s="505" t="s">
        <v>34</v>
      </c>
      <c r="N6" s="509" t="s">
        <v>157</v>
      </c>
      <c r="O6" s="510"/>
      <c r="P6" s="511"/>
      <c r="Q6" s="505" t="s">
        <v>33</v>
      </c>
    </row>
    <row r="7" spans="1:17" s="99" customFormat="1" ht="15" thickBot="1">
      <c r="A7" s="514"/>
      <c r="B7" s="103" t="s">
        <v>22</v>
      </c>
      <c r="C7" s="100" t="s">
        <v>21</v>
      </c>
      <c r="D7" s="100" t="s">
        <v>17</v>
      </c>
      <c r="E7" s="506"/>
      <c r="F7" s="103" t="s">
        <v>22</v>
      </c>
      <c r="G7" s="101" t="s">
        <v>21</v>
      </c>
      <c r="H7" s="100" t="s">
        <v>17</v>
      </c>
      <c r="I7" s="508"/>
      <c r="J7" s="103" t="s">
        <v>22</v>
      </c>
      <c r="K7" s="100" t="s">
        <v>21</v>
      </c>
      <c r="L7" s="101" t="s">
        <v>17</v>
      </c>
      <c r="M7" s="506"/>
      <c r="N7" s="102" t="s">
        <v>22</v>
      </c>
      <c r="O7" s="101" t="s">
        <v>21</v>
      </c>
      <c r="P7" s="100" t="s">
        <v>17</v>
      </c>
      <c r="Q7" s="506"/>
    </row>
    <row r="8" spans="1:17" s="106" customFormat="1" ht="17.25" customHeight="1" thickBot="1">
      <c r="A8" s="111" t="s">
        <v>24</v>
      </c>
      <c r="B8" s="109">
        <f>SUM(B9:B25)</f>
        <v>14432.610999999999</v>
      </c>
      <c r="C8" s="108">
        <f>SUM(C9:C25)</f>
        <v>1512.6399999999999</v>
      </c>
      <c r="D8" s="108">
        <f>C8+B8</f>
        <v>15945.250999999998</v>
      </c>
      <c r="E8" s="110">
        <f>(D8/$D$8)</f>
        <v>1</v>
      </c>
      <c r="F8" s="109">
        <f>SUM(F9:F25)</f>
        <v>11860.884999999995</v>
      </c>
      <c r="G8" s="108">
        <f>SUM(G9:G25)</f>
        <v>1465.5379999999996</v>
      </c>
      <c r="H8" s="108">
        <f>G8+F8</f>
        <v>13326.422999999995</v>
      </c>
      <c r="I8" s="107">
        <f>(D8/H8-1)*100</f>
        <v>19.651394826653814</v>
      </c>
      <c r="J8" s="109">
        <f>SUM(J9:J25)</f>
        <v>148550.81400000007</v>
      </c>
      <c r="K8" s="108">
        <f>SUM(K9:K25)</f>
        <v>14268.079000000005</v>
      </c>
      <c r="L8" s="108">
        <f>K8+J8</f>
        <v>162818.89300000007</v>
      </c>
      <c r="M8" s="110">
        <f>(L8/$L$8)</f>
        <v>1</v>
      </c>
      <c r="N8" s="109">
        <f>SUM(N9:N25)</f>
        <v>131136.78900000008</v>
      </c>
      <c r="O8" s="108">
        <f>SUM(O9:O25)</f>
        <v>16024.101999999992</v>
      </c>
      <c r="P8" s="108">
        <f>O8+N8</f>
        <v>147160.89100000006</v>
      </c>
      <c r="Q8" s="107">
        <f aca="true" t="shared" si="0" ref="Q8:Q22">(L8/P8-1)*100</f>
        <v>10.640056535129293</v>
      </c>
    </row>
    <row r="9" spans="1:17" s="91" customFormat="1" ht="17.25" customHeight="1" thickTop="1">
      <c r="A9" s="631" t="s">
        <v>158</v>
      </c>
      <c r="B9" s="632">
        <v>6076.080999999999</v>
      </c>
      <c r="C9" s="633">
        <v>232.31799999999998</v>
      </c>
      <c r="D9" s="633">
        <f>C9+B9</f>
        <v>6308.398999999999</v>
      </c>
      <c r="E9" s="634">
        <f>(D9/$D$8)</f>
        <v>0.39562870474726297</v>
      </c>
      <c r="F9" s="632">
        <v>4925.0639999999985</v>
      </c>
      <c r="G9" s="633">
        <v>206.88199999999998</v>
      </c>
      <c r="H9" s="633">
        <f>G9+F9</f>
        <v>5131.945999999998</v>
      </c>
      <c r="I9" s="635">
        <f>(D9/H9-1)*100</f>
        <v>22.924111048713325</v>
      </c>
      <c r="J9" s="632">
        <v>57835.600999999995</v>
      </c>
      <c r="K9" s="633">
        <v>2593.9700000000007</v>
      </c>
      <c r="L9" s="633">
        <f>K9+J9</f>
        <v>60429.570999999996</v>
      </c>
      <c r="M9" s="634">
        <f>(L9/$L$8)</f>
        <v>0.37114593943345364</v>
      </c>
      <c r="N9" s="632">
        <v>52892.558999999994</v>
      </c>
      <c r="O9" s="633">
        <v>2494.2450000000003</v>
      </c>
      <c r="P9" s="633">
        <f>O9+N9</f>
        <v>55386.804</v>
      </c>
      <c r="Q9" s="636">
        <f t="shared" si="0"/>
        <v>9.104636187348891</v>
      </c>
    </row>
    <row r="10" spans="1:17" s="91" customFormat="1" ht="17.25" customHeight="1">
      <c r="A10" s="637" t="s">
        <v>282</v>
      </c>
      <c r="B10" s="638">
        <v>2590.4069999999997</v>
      </c>
      <c r="C10" s="639">
        <v>0</v>
      </c>
      <c r="D10" s="639">
        <f>C10+B10</f>
        <v>2590.4069999999997</v>
      </c>
      <c r="E10" s="640">
        <f>(D10/$D$8)</f>
        <v>0.16245633260962777</v>
      </c>
      <c r="F10" s="638">
        <v>1530.021</v>
      </c>
      <c r="G10" s="639"/>
      <c r="H10" s="639">
        <f>G10+F10</f>
        <v>1530.021</v>
      </c>
      <c r="I10" s="641">
        <f>(D10/H10-1)*100</f>
        <v>69.30532326026896</v>
      </c>
      <c r="J10" s="638">
        <v>30933.74699999999</v>
      </c>
      <c r="K10" s="639"/>
      <c r="L10" s="639">
        <f>K10+J10</f>
        <v>30933.74699999999</v>
      </c>
      <c r="M10" s="640">
        <f>(L10/$L$8)</f>
        <v>0.1899886827015829</v>
      </c>
      <c r="N10" s="638">
        <v>17045.643000000004</v>
      </c>
      <c r="O10" s="639"/>
      <c r="P10" s="639">
        <f>O10+N10</f>
        <v>17045.643000000004</v>
      </c>
      <c r="Q10" s="642">
        <f t="shared" si="0"/>
        <v>81.47597600160923</v>
      </c>
    </row>
    <row r="11" spans="1:17" s="91" customFormat="1" ht="17.25" customHeight="1">
      <c r="A11" s="637" t="s">
        <v>159</v>
      </c>
      <c r="B11" s="638">
        <v>2190.741000000001</v>
      </c>
      <c r="C11" s="639">
        <v>0</v>
      </c>
      <c r="D11" s="639">
        <f>C11+B11</f>
        <v>2190.741000000001</v>
      </c>
      <c r="E11" s="640">
        <f>(D11/$D$8)</f>
        <v>0.13739144024763242</v>
      </c>
      <c r="F11" s="638">
        <v>1852.4209999999987</v>
      </c>
      <c r="G11" s="639"/>
      <c r="H11" s="639">
        <f>G11+F11</f>
        <v>1852.4209999999987</v>
      </c>
      <c r="I11" s="641">
        <f>(D11/H11-1)*100</f>
        <v>18.263666844632098</v>
      </c>
      <c r="J11" s="638">
        <v>22094.232000000135</v>
      </c>
      <c r="K11" s="639">
        <v>0.084</v>
      </c>
      <c r="L11" s="639">
        <f>K11+J11</f>
        <v>22094.316000000133</v>
      </c>
      <c r="M11" s="640">
        <f>(L11/$L$8)</f>
        <v>0.13569872385755702</v>
      </c>
      <c r="N11" s="638">
        <v>19798.500000000076</v>
      </c>
      <c r="O11" s="639"/>
      <c r="P11" s="639">
        <f>O11+N11</f>
        <v>19798.500000000076</v>
      </c>
      <c r="Q11" s="642">
        <f t="shared" si="0"/>
        <v>11.5959087809685</v>
      </c>
    </row>
    <row r="12" spans="1:17" s="91" customFormat="1" ht="17.25" customHeight="1">
      <c r="A12" s="637" t="s">
        <v>283</v>
      </c>
      <c r="B12" s="638">
        <v>1194.775</v>
      </c>
      <c r="C12" s="639">
        <v>13.926</v>
      </c>
      <c r="D12" s="639">
        <f aca="true" t="shared" si="1" ref="D12:D19">C12+B12</f>
        <v>1208.701</v>
      </c>
      <c r="E12" s="640">
        <f aca="true" t="shared" si="2" ref="E12:E19">(D12/$D$8)</f>
        <v>0.07580319682644068</v>
      </c>
      <c r="F12" s="638">
        <v>327.944</v>
      </c>
      <c r="G12" s="639"/>
      <c r="H12" s="639">
        <f aca="true" t="shared" si="3" ref="H12:H19">G12+F12</f>
        <v>327.944</v>
      </c>
      <c r="I12" s="641">
        <f aca="true" t="shared" si="4" ref="I12:I19">(D12/H12-1)*100</f>
        <v>268.56932890981386</v>
      </c>
      <c r="J12" s="638">
        <v>7155.276999999998</v>
      </c>
      <c r="K12" s="639">
        <v>13.926</v>
      </c>
      <c r="L12" s="639">
        <f aca="true" t="shared" si="5" ref="L12:L19">K12+J12</f>
        <v>7169.202999999999</v>
      </c>
      <c r="M12" s="640">
        <f aca="true" t="shared" si="6" ref="M12:M19">(L12/$L$8)</f>
        <v>0.04403176356198415</v>
      </c>
      <c r="N12" s="638">
        <v>2764.9960000000015</v>
      </c>
      <c r="O12" s="639"/>
      <c r="P12" s="639">
        <f aca="true" t="shared" si="7" ref="P12:P19">O12+N12</f>
        <v>2764.9960000000015</v>
      </c>
      <c r="Q12" s="642">
        <f aca="true" t="shared" si="8" ref="Q12:Q19">(L12/P12-1)*100</f>
        <v>159.2843895615037</v>
      </c>
    </row>
    <row r="13" spans="1:17" s="91" customFormat="1" ht="17.25" customHeight="1">
      <c r="A13" s="637" t="s">
        <v>284</v>
      </c>
      <c r="B13" s="638">
        <v>759.7229999999998</v>
      </c>
      <c r="C13" s="639">
        <v>0</v>
      </c>
      <c r="D13" s="639">
        <f t="shared" si="1"/>
        <v>759.7229999999998</v>
      </c>
      <c r="E13" s="640">
        <f t="shared" si="2"/>
        <v>0.04764572222789092</v>
      </c>
      <c r="F13" s="638">
        <v>1677.527</v>
      </c>
      <c r="G13" s="639"/>
      <c r="H13" s="639">
        <f t="shared" si="3"/>
        <v>1677.527</v>
      </c>
      <c r="I13" s="641">
        <f t="shared" si="4"/>
        <v>-54.71172744164476</v>
      </c>
      <c r="J13" s="638">
        <v>11894.598</v>
      </c>
      <c r="K13" s="639"/>
      <c r="L13" s="639">
        <f t="shared" si="5"/>
        <v>11894.598</v>
      </c>
      <c r="M13" s="640">
        <f t="shared" si="6"/>
        <v>0.0730541633150644</v>
      </c>
      <c r="N13" s="638">
        <v>20172.462000000003</v>
      </c>
      <c r="O13" s="639"/>
      <c r="P13" s="639">
        <f t="shared" si="7"/>
        <v>20172.462000000003</v>
      </c>
      <c r="Q13" s="642">
        <f t="shared" si="8"/>
        <v>-41.03546706396077</v>
      </c>
    </row>
    <row r="14" spans="1:17" s="91" customFormat="1" ht="17.25" customHeight="1">
      <c r="A14" s="637" t="s">
        <v>171</v>
      </c>
      <c r="B14" s="638">
        <v>461.2800000000001</v>
      </c>
      <c r="C14" s="639">
        <v>0</v>
      </c>
      <c r="D14" s="639">
        <f t="shared" si="1"/>
        <v>461.2800000000001</v>
      </c>
      <c r="E14" s="640">
        <f t="shared" si="2"/>
        <v>0.028928989578150894</v>
      </c>
      <c r="F14" s="638">
        <v>157.83599999999996</v>
      </c>
      <c r="G14" s="639"/>
      <c r="H14" s="639">
        <f t="shared" si="3"/>
        <v>157.83599999999996</v>
      </c>
      <c r="I14" s="641">
        <f t="shared" si="4"/>
        <v>192.25271801110026</v>
      </c>
      <c r="J14" s="638">
        <v>3229.1050000000005</v>
      </c>
      <c r="K14" s="639"/>
      <c r="L14" s="639">
        <f t="shared" si="5"/>
        <v>3229.1050000000005</v>
      </c>
      <c r="M14" s="640">
        <f t="shared" si="6"/>
        <v>0.019832495728858684</v>
      </c>
      <c r="N14" s="638">
        <v>1763.7810000000002</v>
      </c>
      <c r="O14" s="639"/>
      <c r="P14" s="639">
        <f t="shared" si="7"/>
        <v>1763.7810000000002</v>
      </c>
      <c r="Q14" s="642">
        <f t="shared" si="8"/>
        <v>83.07856814423107</v>
      </c>
    </row>
    <row r="15" spans="1:17" s="91" customFormat="1" ht="17.25" customHeight="1">
      <c r="A15" s="637" t="s">
        <v>285</v>
      </c>
      <c r="B15" s="638">
        <v>0</v>
      </c>
      <c r="C15" s="639">
        <v>356.26500000000004</v>
      </c>
      <c r="D15" s="639">
        <f t="shared" si="1"/>
        <v>356.26500000000004</v>
      </c>
      <c r="E15" s="640">
        <f t="shared" si="2"/>
        <v>0.02234301611181913</v>
      </c>
      <c r="F15" s="638"/>
      <c r="G15" s="639">
        <v>378.7389999999999</v>
      </c>
      <c r="H15" s="639">
        <f t="shared" si="3"/>
        <v>378.7389999999999</v>
      </c>
      <c r="I15" s="641">
        <f t="shared" si="4"/>
        <v>-5.9339017106767145</v>
      </c>
      <c r="J15" s="638"/>
      <c r="K15" s="639">
        <v>3160.638</v>
      </c>
      <c r="L15" s="639">
        <f t="shared" si="5"/>
        <v>3160.638</v>
      </c>
      <c r="M15" s="640">
        <f t="shared" si="6"/>
        <v>0.019411985561159653</v>
      </c>
      <c r="N15" s="638"/>
      <c r="O15" s="639">
        <v>4772.682999999997</v>
      </c>
      <c r="P15" s="639">
        <f t="shared" si="7"/>
        <v>4772.682999999997</v>
      </c>
      <c r="Q15" s="642">
        <f t="shared" si="8"/>
        <v>-33.77649426957537</v>
      </c>
    </row>
    <row r="16" spans="1:17" s="91" customFormat="1" ht="17.25" customHeight="1">
      <c r="A16" s="637" t="s">
        <v>286</v>
      </c>
      <c r="B16" s="638">
        <v>340.142</v>
      </c>
      <c r="C16" s="639">
        <v>0</v>
      </c>
      <c r="D16" s="639">
        <f t="shared" si="1"/>
        <v>340.142</v>
      </c>
      <c r="E16" s="640">
        <f t="shared" si="2"/>
        <v>0.021331868654811393</v>
      </c>
      <c r="F16" s="638">
        <v>223.35299999999998</v>
      </c>
      <c r="G16" s="639"/>
      <c r="H16" s="639">
        <f t="shared" si="3"/>
        <v>223.35299999999998</v>
      </c>
      <c r="I16" s="641">
        <f t="shared" si="4"/>
        <v>52.28897753779893</v>
      </c>
      <c r="J16" s="638">
        <v>4318.522000000001</v>
      </c>
      <c r="K16" s="639"/>
      <c r="L16" s="639">
        <f t="shared" si="5"/>
        <v>4318.522000000001</v>
      </c>
      <c r="M16" s="640">
        <f t="shared" si="6"/>
        <v>0.02652346985309622</v>
      </c>
      <c r="N16" s="638">
        <v>2447.038</v>
      </c>
      <c r="O16" s="639"/>
      <c r="P16" s="639">
        <f t="shared" si="7"/>
        <v>2447.038</v>
      </c>
      <c r="Q16" s="642">
        <f t="shared" si="8"/>
        <v>76.47956427321525</v>
      </c>
    </row>
    <row r="17" spans="1:17" s="91" customFormat="1" ht="17.25" customHeight="1">
      <c r="A17" s="637" t="s">
        <v>287</v>
      </c>
      <c r="B17" s="638">
        <v>329.50000000000006</v>
      </c>
      <c r="C17" s="639">
        <v>0</v>
      </c>
      <c r="D17" s="639">
        <f t="shared" si="1"/>
        <v>329.50000000000006</v>
      </c>
      <c r="E17" s="640">
        <f t="shared" si="2"/>
        <v>0.020664459907216267</v>
      </c>
      <c r="F17" s="638">
        <v>203.40000000000006</v>
      </c>
      <c r="G17" s="639"/>
      <c r="H17" s="639">
        <f t="shared" si="3"/>
        <v>203.40000000000006</v>
      </c>
      <c r="I17" s="641">
        <f t="shared" si="4"/>
        <v>61.996066863323485</v>
      </c>
      <c r="J17" s="638">
        <v>3004.9999999999986</v>
      </c>
      <c r="K17" s="639"/>
      <c r="L17" s="639">
        <f t="shared" si="5"/>
        <v>3004.9999999999986</v>
      </c>
      <c r="M17" s="640">
        <f t="shared" si="6"/>
        <v>0.0184560891222863</v>
      </c>
      <c r="N17" s="638">
        <v>2932.800000000002</v>
      </c>
      <c r="O17" s="639"/>
      <c r="P17" s="639">
        <f t="shared" si="7"/>
        <v>2932.800000000002</v>
      </c>
      <c r="Q17" s="642">
        <f t="shared" si="8"/>
        <v>2.4618112384068747</v>
      </c>
    </row>
    <row r="18" spans="1:17" s="91" customFormat="1" ht="17.25" customHeight="1">
      <c r="A18" s="637" t="s">
        <v>161</v>
      </c>
      <c r="B18" s="638">
        <v>241.3449999999999</v>
      </c>
      <c r="C18" s="639">
        <v>1.6960000000000002</v>
      </c>
      <c r="D18" s="639">
        <f t="shared" si="1"/>
        <v>243.0409999999999</v>
      </c>
      <c r="E18" s="640">
        <f t="shared" si="2"/>
        <v>0.01524221851383838</v>
      </c>
      <c r="F18" s="638">
        <v>65.78699999999999</v>
      </c>
      <c r="G18" s="639">
        <v>0.277</v>
      </c>
      <c r="H18" s="639">
        <f t="shared" si="3"/>
        <v>66.064</v>
      </c>
      <c r="I18" s="641">
        <f t="shared" si="4"/>
        <v>267.88720029062716</v>
      </c>
      <c r="J18" s="638">
        <v>2592.903</v>
      </c>
      <c r="K18" s="639">
        <v>4.905</v>
      </c>
      <c r="L18" s="639">
        <f t="shared" si="5"/>
        <v>2597.808</v>
      </c>
      <c r="M18" s="640">
        <f t="shared" si="6"/>
        <v>0.015955199990212433</v>
      </c>
      <c r="N18" s="638">
        <v>909.0400000000009</v>
      </c>
      <c r="O18" s="639">
        <v>0.922</v>
      </c>
      <c r="P18" s="639">
        <f t="shared" si="7"/>
        <v>909.9620000000009</v>
      </c>
      <c r="Q18" s="642">
        <f t="shared" si="8"/>
        <v>185.48532795874965</v>
      </c>
    </row>
    <row r="19" spans="1:17" s="91" customFormat="1" ht="17.25" customHeight="1">
      <c r="A19" s="637" t="s">
        <v>165</v>
      </c>
      <c r="B19" s="638">
        <v>0</v>
      </c>
      <c r="C19" s="639">
        <v>209.154</v>
      </c>
      <c r="D19" s="639">
        <f t="shared" si="1"/>
        <v>209.154</v>
      </c>
      <c r="E19" s="640">
        <f t="shared" si="2"/>
        <v>0.0131170089451712</v>
      </c>
      <c r="F19" s="638"/>
      <c r="G19" s="639">
        <v>375.93199999999985</v>
      </c>
      <c r="H19" s="639">
        <f t="shared" si="3"/>
        <v>375.93199999999985</v>
      </c>
      <c r="I19" s="641">
        <f t="shared" si="4"/>
        <v>-44.36387431769573</v>
      </c>
      <c r="J19" s="638"/>
      <c r="K19" s="639">
        <v>2403.5110000000027</v>
      </c>
      <c r="L19" s="639">
        <f t="shared" si="5"/>
        <v>2403.5110000000027</v>
      </c>
      <c r="M19" s="640">
        <f t="shared" si="6"/>
        <v>0.01476186796086374</v>
      </c>
      <c r="N19" s="638"/>
      <c r="O19" s="639">
        <v>2940.901999999994</v>
      </c>
      <c r="P19" s="639">
        <f t="shared" si="7"/>
        <v>2940.901999999994</v>
      </c>
      <c r="Q19" s="642">
        <f t="shared" si="8"/>
        <v>-18.272999236288477</v>
      </c>
    </row>
    <row r="20" spans="1:17" s="91" customFormat="1" ht="17.25" customHeight="1">
      <c r="A20" s="637" t="s">
        <v>170</v>
      </c>
      <c r="B20" s="638">
        <v>0</v>
      </c>
      <c r="C20" s="639">
        <v>139.46600000000004</v>
      </c>
      <c r="D20" s="639">
        <f aca="true" t="shared" si="9" ref="D20:D25">C20+B20</f>
        <v>139.46600000000004</v>
      </c>
      <c r="E20" s="640">
        <f aca="true" t="shared" si="10" ref="E20:E25">(D20/$D$8)</f>
        <v>0.008746554068041954</v>
      </c>
      <c r="F20" s="638"/>
      <c r="G20" s="639">
        <v>65.09699999999998</v>
      </c>
      <c r="H20" s="639">
        <f aca="true" t="shared" si="11" ref="H20:H25">G20+F20</f>
        <v>65.09699999999998</v>
      </c>
      <c r="I20" s="641" t="s">
        <v>50</v>
      </c>
      <c r="J20" s="638"/>
      <c r="K20" s="639">
        <v>691.4210000000003</v>
      </c>
      <c r="L20" s="639">
        <f aca="true" t="shared" si="12" ref="L20:L25">K20+J20</f>
        <v>691.4210000000003</v>
      </c>
      <c r="M20" s="640">
        <f aca="true" t="shared" si="13" ref="M20:M25">(L20/$L$8)</f>
        <v>0.004246564924133221</v>
      </c>
      <c r="N20" s="638"/>
      <c r="O20" s="639">
        <v>502.73199999999923</v>
      </c>
      <c r="P20" s="639">
        <f aca="true" t="shared" si="14" ref="P20:P25">O20+N20</f>
        <v>502.73199999999923</v>
      </c>
      <c r="Q20" s="642">
        <f t="shared" si="0"/>
        <v>37.53272121130171</v>
      </c>
    </row>
    <row r="21" spans="1:17" s="91" customFormat="1" ht="17.25" customHeight="1">
      <c r="A21" s="637" t="s">
        <v>169</v>
      </c>
      <c r="B21" s="638">
        <v>0</v>
      </c>
      <c r="C21" s="639">
        <v>128.13299999999992</v>
      </c>
      <c r="D21" s="639">
        <f t="shared" si="9"/>
        <v>128.13299999999992</v>
      </c>
      <c r="E21" s="640">
        <f t="shared" si="10"/>
        <v>0.008035809533509377</v>
      </c>
      <c r="F21" s="638"/>
      <c r="G21" s="639">
        <v>55.799</v>
      </c>
      <c r="H21" s="639">
        <f t="shared" si="11"/>
        <v>55.799</v>
      </c>
      <c r="I21" s="641">
        <f>(D21/H21-1)*100</f>
        <v>129.63314754744695</v>
      </c>
      <c r="J21" s="638"/>
      <c r="K21" s="639">
        <v>1063.247999999999</v>
      </c>
      <c r="L21" s="639">
        <f t="shared" si="12"/>
        <v>1063.247999999999</v>
      </c>
      <c r="M21" s="640">
        <f t="shared" si="13"/>
        <v>0.006530249533142314</v>
      </c>
      <c r="N21" s="638"/>
      <c r="O21" s="639">
        <v>408.8159999999996</v>
      </c>
      <c r="P21" s="639">
        <f t="shared" si="14"/>
        <v>408.8159999999996</v>
      </c>
      <c r="Q21" s="642">
        <f t="shared" si="0"/>
        <v>160.0798403193613</v>
      </c>
    </row>
    <row r="22" spans="1:17" s="91" customFormat="1" ht="17.25" customHeight="1">
      <c r="A22" s="637" t="s">
        <v>164</v>
      </c>
      <c r="B22" s="638">
        <v>124.07000000000001</v>
      </c>
      <c r="C22" s="639">
        <v>0</v>
      </c>
      <c r="D22" s="639">
        <f t="shared" si="9"/>
        <v>124.07000000000001</v>
      </c>
      <c r="E22" s="640">
        <f t="shared" si="10"/>
        <v>0.007781000123485044</v>
      </c>
      <c r="F22" s="638">
        <v>634.425</v>
      </c>
      <c r="G22" s="639"/>
      <c r="H22" s="639">
        <f t="shared" si="11"/>
        <v>634.425</v>
      </c>
      <c r="I22" s="641">
        <f>(D22/H22-1)*100</f>
        <v>-80.44370887023683</v>
      </c>
      <c r="J22" s="638">
        <v>2772.8110000000006</v>
      </c>
      <c r="K22" s="639"/>
      <c r="L22" s="639">
        <f t="shared" si="12"/>
        <v>2772.8110000000006</v>
      </c>
      <c r="M22" s="640">
        <f t="shared" si="13"/>
        <v>0.01703003225798863</v>
      </c>
      <c r="N22" s="638">
        <v>6680.994999999996</v>
      </c>
      <c r="O22" s="639"/>
      <c r="P22" s="639">
        <f t="shared" si="14"/>
        <v>6680.994999999996</v>
      </c>
      <c r="Q22" s="642">
        <f t="shared" si="0"/>
        <v>-58.49703524699537</v>
      </c>
    </row>
    <row r="23" spans="1:17" s="91" customFormat="1" ht="17.25" customHeight="1">
      <c r="A23" s="637" t="s">
        <v>288</v>
      </c>
      <c r="B23" s="638">
        <v>86.823</v>
      </c>
      <c r="C23" s="639">
        <v>0</v>
      </c>
      <c r="D23" s="639">
        <f t="shared" si="9"/>
        <v>86.823</v>
      </c>
      <c r="E23" s="640">
        <f t="shared" si="10"/>
        <v>0.005445069506902087</v>
      </c>
      <c r="F23" s="638">
        <v>114.43</v>
      </c>
      <c r="G23" s="639"/>
      <c r="H23" s="639">
        <f t="shared" si="11"/>
        <v>114.43</v>
      </c>
      <c r="I23" s="641">
        <f>(D23/H23-1)*100</f>
        <v>-24.125666346237885</v>
      </c>
      <c r="J23" s="638">
        <v>1138.734</v>
      </c>
      <c r="K23" s="639"/>
      <c r="L23" s="639">
        <f t="shared" si="12"/>
        <v>1138.734</v>
      </c>
      <c r="M23" s="640">
        <f t="shared" si="13"/>
        <v>0.0069938689486115065</v>
      </c>
      <c r="N23" s="638">
        <v>1134.16</v>
      </c>
      <c r="O23" s="639"/>
      <c r="P23" s="639">
        <f t="shared" si="14"/>
        <v>1134.16</v>
      </c>
      <c r="Q23" s="642">
        <f>(L23/P23-1)*100</f>
        <v>0.40329406785637456</v>
      </c>
    </row>
    <row r="24" spans="1:17" s="91" customFormat="1" ht="17.25" customHeight="1">
      <c r="A24" s="637" t="s">
        <v>167</v>
      </c>
      <c r="B24" s="638">
        <v>0</v>
      </c>
      <c r="C24" s="639">
        <v>69.50299999999999</v>
      </c>
      <c r="D24" s="639">
        <f t="shared" si="9"/>
        <v>69.50299999999999</v>
      </c>
      <c r="E24" s="640">
        <f t="shared" si="10"/>
        <v>0.00435885267657436</v>
      </c>
      <c r="F24" s="638"/>
      <c r="G24" s="639">
        <v>79.39299999999999</v>
      </c>
      <c r="H24" s="639">
        <f t="shared" si="11"/>
        <v>79.39299999999999</v>
      </c>
      <c r="I24" s="641">
        <f>(D24/H24-1)*100</f>
        <v>-12.457017621200862</v>
      </c>
      <c r="J24" s="638"/>
      <c r="K24" s="639">
        <v>730.8710000000002</v>
      </c>
      <c r="L24" s="639">
        <f t="shared" si="12"/>
        <v>730.8710000000002</v>
      </c>
      <c r="M24" s="640">
        <f t="shared" si="13"/>
        <v>0.004488858673176214</v>
      </c>
      <c r="N24" s="638"/>
      <c r="O24" s="639">
        <v>1048.8999999999994</v>
      </c>
      <c r="P24" s="639">
        <f t="shared" si="14"/>
        <v>1048.8999999999994</v>
      </c>
      <c r="Q24" s="642">
        <f>(L24/P24-1)*100</f>
        <v>-30.320240251692187</v>
      </c>
    </row>
    <row r="25" spans="1:17" s="91" customFormat="1" ht="17.25" customHeight="1" thickBot="1">
      <c r="A25" s="643" t="s">
        <v>177</v>
      </c>
      <c r="B25" s="644">
        <v>37.724000000000004</v>
      </c>
      <c r="C25" s="645">
        <v>362.1789999999999</v>
      </c>
      <c r="D25" s="645">
        <f t="shared" si="9"/>
        <v>399.9029999999999</v>
      </c>
      <c r="E25" s="646">
        <f t="shared" si="10"/>
        <v>0.0250797557216252</v>
      </c>
      <c r="F25" s="644">
        <v>148.677</v>
      </c>
      <c r="G25" s="645">
        <v>303.41899999999987</v>
      </c>
      <c r="H25" s="645">
        <f t="shared" si="11"/>
        <v>452.0959999999999</v>
      </c>
      <c r="I25" s="647"/>
      <c r="J25" s="644">
        <v>1580.2839999999997</v>
      </c>
      <c r="K25" s="645">
        <v>3605.505</v>
      </c>
      <c r="L25" s="645">
        <f t="shared" si="12"/>
        <v>5185.789</v>
      </c>
      <c r="M25" s="646">
        <f t="shared" si="13"/>
        <v>0.03185004457682929</v>
      </c>
      <c r="N25" s="644">
        <v>2594.8149999999996</v>
      </c>
      <c r="O25" s="645">
        <v>3854.902000000002</v>
      </c>
      <c r="P25" s="645">
        <f t="shared" si="14"/>
        <v>6449.7170000000015</v>
      </c>
      <c r="Q25" s="648">
        <f>(L25/P25-1)*100</f>
        <v>-19.596642767426875</v>
      </c>
    </row>
    <row r="26" s="90" customFormat="1" ht="14.25">
      <c r="A26" s="105" t="s">
        <v>145</v>
      </c>
    </row>
    <row r="27" ht="14.25">
      <c r="A27" s="105" t="s">
        <v>40</v>
      </c>
    </row>
    <row r="28" ht="14.25">
      <c r="A28" s="88" t="s">
        <v>29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6:Q65536 I26:I65536 Q3 I3">
    <cfRule type="cellIs" priority="8" dxfId="93" operator="lessThan" stopIfTrue="1">
      <formula>0</formula>
    </cfRule>
  </conditionalFormatting>
  <conditionalFormatting sqref="I8:I25 Q8:Q25">
    <cfRule type="cellIs" priority="9" dxfId="93" operator="lessThan" stopIfTrue="1">
      <formula>0</formula>
    </cfRule>
    <cfRule type="cellIs" priority="10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2"/>
  <sheetViews>
    <sheetView showGridLines="0" zoomScale="80" zoomScaleNormal="80" zoomScalePageLayoutView="0" workbookViewId="0" topLeftCell="A1">
      <selection activeCell="I19" sqref="I19"/>
    </sheetView>
  </sheetViews>
  <sheetFormatPr defaultColWidth="8.00390625" defaultRowHeight="15"/>
  <cols>
    <col min="1" max="1" width="29.8515625" style="112" customWidth="1"/>
    <col min="2" max="2" width="10.7109375" style="112" bestFit="1" customWidth="1"/>
    <col min="3" max="3" width="12.28125" style="112" bestFit="1" customWidth="1"/>
    <col min="4" max="4" width="9.7109375" style="112" bestFit="1" customWidth="1"/>
    <col min="5" max="5" width="11.7109375" style="112" bestFit="1" customWidth="1"/>
    <col min="6" max="6" width="11.7109375" style="112" customWidth="1"/>
    <col min="7" max="7" width="10.7109375" style="112" customWidth="1"/>
    <col min="8" max="8" width="10.28125" style="112" bestFit="1" customWidth="1"/>
    <col min="9" max="9" width="11.7109375" style="112" bestFit="1" customWidth="1"/>
    <col min="10" max="10" width="9.7109375" style="112" bestFit="1" customWidth="1"/>
    <col min="11" max="11" width="11.7109375" style="112" bestFit="1" customWidth="1"/>
    <col min="12" max="12" width="10.8515625" style="112" customWidth="1"/>
    <col min="13" max="13" width="9.28125" style="112" customWidth="1"/>
    <col min="14" max="14" width="11.140625" style="112" customWidth="1"/>
    <col min="15" max="15" width="12.28125" style="112" bestFit="1" customWidth="1"/>
    <col min="16" max="16" width="9.28125" style="112" customWidth="1"/>
    <col min="17" max="17" width="10.7109375" style="112" bestFit="1" customWidth="1"/>
    <col min="18" max="18" width="12.7109375" style="112" bestFit="1" customWidth="1"/>
    <col min="19" max="19" width="10.140625" style="112" customWidth="1"/>
    <col min="20" max="21" width="11.140625" style="112" bestFit="1" customWidth="1"/>
    <col min="22" max="23" width="10.28125" style="112" customWidth="1"/>
    <col min="24" max="24" width="12.71093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529" t="s">
        <v>28</v>
      </c>
      <c r="Y1" s="530"/>
    </row>
    <row r="2" ht="5.25" customHeight="1" thickBot="1"/>
    <row r="3" spans="1:25" ht="24" customHeight="1" thickTop="1">
      <c r="A3" s="531" t="s">
        <v>46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3"/>
    </row>
    <row r="4" spans="1:25" ht="21" customHeight="1" thickBot="1">
      <c r="A4" s="543" t="s">
        <v>45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5"/>
    </row>
    <row r="5" spans="1:25" s="158" customFormat="1" ht="19.5" customHeight="1" thickBot="1" thickTop="1">
      <c r="A5" s="534" t="s">
        <v>44</v>
      </c>
      <c r="B5" s="520" t="s">
        <v>36</v>
      </c>
      <c r="C5" s="521"/>
      <c r="D5" s="521"/>
      <c r="E5" s="521"/>
      <c r="F5" s="521"/>
      <c r="G5" s="521"/>
      <c r="H5" s="521"/>
      <c r="I5" s="521"/>
      <c r="J5" s="522"/>
      <c r="K5" s="522"/>
      <c r="L5" s="522"/>
      <c r="M5" s="523"/>
      <c r="N5" s="524" t="s">
        <v>35</v>
      </c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3"/>
    </row>
    <row r="6" spans="1:25" s="157" customFormat="1" ht="26.25" customHeight="1" thickBot="1">
      <c r="A6" s="535"/>
      <c r="B6" s="527" t="s">
        <v>154</v>
      </c>
      <c r="C6" s="516"/>
      <c r="D6" s="516"/>
      <c r="E6" s="516"/>
      <c r="F6" s="528"/>
      <c r="G6" s="517" t="s">
        <v>34</v>
      </c>
      <c r="H6" s="527" t="s">
        <v>155</v>
      </c>
      <c r="I6" s="516"/>
      <c r="J6" s="516"/>
      <c r="K6" s="516"/>
      <c r="L6" s="528"/>
      <c r="M6" s="517" t="s">
        <v>33</v>
      </c>
      <c r="N6" s="515" t="s">
        <v>156</v>
      </c>
      <c r="O6" s="516"/>
      <c r="P6" s="516"/>
      <c r="Q6" s="516"/>
      <c r="R6" s="516"/>
      <c r="S6" s="517" t="s">
        <v>34</v>
      </c>
      <c r="T6" s="515" t="s">
        <v>157</v>
      </c>
      <c r="U6" s="516"/>
      <c r="V6" s="516"/>
      <c r="W6" s="516"/>
      <c r="X6" s="516"/>
      <c r="Y6" s="517" t="s">
        <v>33</v>
      </c>
    </row>
    <row r="7" spans="1:25" s="152" customFormat="1" ht="26.25" customHeight="1">
      <c r="A7" s="536"/>
      <c r="B7" s="540" t="s">
        <v>22</v>
      </c>
      <c r="C7" s="541"/>
      <c r="D7" s="538" t="s">
        <v>21</v>
      </c>
      <c r="E7" s="539"/>
      <c r="F7" s="525" t="s">
        <v>17</v>
      </c>
      <c r="G7" s="518"/>
      <c r="H7" s="540" t="s">
        <v>22</v>
      </c>
      <c r="I7" s="541"/>
      <c r="J7" s="538" t="s">
        <v>21</v>
      </c>
      <c r="K7" s="539"/>
      <c r="L7" s="525" t="s">
        <v>17</v>
      </c>
      <c r="M7" s="518"/>
      <c r="N7" s="541" t="s">
        <v>22</v>
      </c>
      <c r="O7" s="541"/>
      <c r="P7" s="546" t="s">
        <v>21</v>
      </c>
      <c r="Q7" s="541"/>
      <c r="R7" s="525" t="s">
        <v>17</v>
      </c>
      <c r="S7" s="518"/>
      <c r="T7" s="547" t="s">
        <v>22</v>
      </c>
      <c r="U7" s="539"/>
      <c r="V7" s="538" t="s">
        <v>21</v>
      </c>
      <c r="W7" s="542"/>
      <c r="X7" s="525" t="s">
        <v>17</v>
      </c>
      <c r="Y7" s="518"/>
    </row>
    <row r="8" spans="1:25" s="152" customFormat="1" ht="31.5" thickBot="1">
      <c r="A8" s="537"/>
      <c r="B8" s="155" t="s">
        <v>19</v>
      </c>
      <c r="C8" s="153" t="s">
        <v>18</v>
      </c>
      <c r="D8" s="154" t="s">
        <v>19</v>
      </c>
      <c r="E8" s="153" t="s">
        <v>18</v>
      </c>
      <c r="F8" s="526"/>
      <c r="G8" s="519"/>
      <c r="H8" s="155" t="s">
        <v>19</v>
      </c>
      <c r="I8" s="153" t="s">
        <v>18</v>
      </c>
      <c r="J8" s="154" t="s">
        <v>19</v>
      </c>
      <c r="K8" s="153" t="s">
        <v>18</v>
      </c>
      <c r="L8" s="526"/>
      <c r="M8" s="519"/>
      <c r="N8" s="156" t="s">
        <v>19</v>
      </c>
      <c r="O8" s="153" t="s">
        <v>18</v>
      </c>
      <c r="P8" s="154" t="s">
        <v>19</v>
      </c>
      <c r="Q8" s="153" t="s">
        <v>18</v>
      </c>
      <c r="R8" s="526"/>
      <c r="S8" s="519"/>
      <c r="T8" s="155" t="s">
        <v>19</v>
      </c>
      <c r="U8" s="153" t="s">
        <v>18</v>
      </c>
      <c r="V8" s="154" t="s">
        <v>19</v>
      </c>
      <c r="W8" s="153" t="s">
        <v>18</v>
      </c>
      <c r="X8" s="526"/>
      <c r="Y8" s="519"/>
    </row>
    <row r="9" spans="1:25" s="141" customFormat="1" ht="18" customHeight="1" thickBot="1" thickTop="1">
      <c r="A9" s="151" t="s">
        <v>24</v>
      </c>
      <c r="B9" s="150">
        <f>SUM(B10:B40)</f>
        <v>456405</v>
      </c>
      <c r="C9" s="144">
        <f>SUM(C10:C40)</f>
        <v>509634</v>
      </c>
      <c r="D9" s="145">
        <f>SUM(D10:D40)</f>
        <v>5850</v>
      </c>
      <c r="E9" s="144">
        <f>SUM(E10:E40)</f>
        <v>5718</v>
      </c>
      <c r="F9" s="143">
        <f aca="true" t="shared" si="0" ref="F9:F40">SUM(B9:E9)</f>
        <v>977607</v>
      </c>
      <c r="G9" s="147">
        <f aca="true" t="shared" si="1" ref="G9:G40">F9/$F$9</f>
        <v>1</v>
      </c>
      <c r="H9" s="146">
        <f>SUM(H10:H40)</f>
        <v>407324</v>
      </c>
      <c r="I9" s="144">
        <f>SUM(I10:I40)</f>
        <v>447224</v>
      </c>
      <c r="J9" s="145">
        <f>SUM(J10:J40)</f>
        <v>5576</v>
      </c>
      <c r="K9" s="144">
        <f>SUM(K10:K40)</f>
        <v>4506</v>
      </c>
      <c r="L9" s="143">
        <f aca="true" t="shared" si="2" ref="L9:L40">SUM(H9:K9)</f>
        <v>864630</v>
      </c>
      <c r="M9" s="149">
        <f aca="true" t="shared" si="3" ref="M9:M40">IF(ISERROR(F9/L9-1),"         /0",(F9/L9-1))</f>
        <v>0.13066514000208174</v>
      </c>
      <c r="N9" s="148">
        <f>SUM(N10:N40)</f>
        <v>4955029</v>
      </c>
      <c r="O9" s="144">
        <f>SUM(O10:O40)</f>
        <v>4916885</v>
      </c>
      <c r="P9" s="145">
        <f>SUM(P10:P40)</f>
        <v>46486</v>
      </c>
      <c r="Q9" s="144">
        <f>SUM(Q10:Q40)</f>
        <v>43993</v>
      </c>
      <c r="R9" s="143">
        <f aca="true" t="shared" si="4" ref="R9:R40">SUM(N9:Q9)</f>
        <v>9962393</v>
      </c>
      <c r="S9" s="147">
        <f aca="true" t="shared" si="5" ref="S9:S40">R9/$R$9</f>
        <v>1</v>
      </c>
      <c r="T9" s="146">
        <f>SUM(T10:T40)</f>
        <v>4416736</v>
      </c>
      <c r="U9" s="144">
        <f>SUM(U10:U40)</f>
        <v>4367315</v>
      </c>
      <c r="V9" s="145">
        <f>SUM(V10:V40)</f>
        <v>50526</v>
      </c>
      <c r="W9" s="144">
        <f>SUM(W10:W40)</f>
        <v>49868</v>
      </c>
      <c r="X9" s="143">
        <f aca="true" t="shared" si="6" ref="X9:X40">SUM(T9:W9)</f>
        <v>8884445</v>
      </c>
      <c r="Y9" s="142">
        <f>IF(ISERROR(R9/X9-1),"         /0",(R9/X9-1))</f>
        <v>0.12132980732054732</v>
      </c>
    </row>
    <row r="10" spans="1:25" ht="19.5" customHeight="1" thickTop="1">
      <c r="A10" s="649" t="s">
        <v>158</v>
      </c>
      <c r="B10" s="650">
        <v>126817</v>
      </c>
      <c r="C10" s="651">
        <v>140944</v>
      </c>
      <c r="D10" s="652">
        <v>5129</v>
      </c>
      <c r="E10" s="651">
        <v>4894</v>
      </c>
      <c r="F10" s="653">
        <f t="shared" si="0"/>
        <v>277784</v>
      </c>
      <c r="G10" s="654">
        <f t="shared" si="1"/>
        <v>0.284146901566785</v>
      </c>
      <c r="H10" s="655">
        <v>124480</v>
      </c>
      <c r="I10" s="651">
        <v>134590</v>
      </c>
      <c r="J10" s="652">
        <v>3777</v>
      </c>
      <c r="K10" s="651">
        <v>3334</v>
      </c>
      <c r="L10" s="653">
        <f t="shared" si="2"/>
        <v>266181</v>
      </c>
      <c r="M10" s="656">
        <f t="shared" si="3"/>
        <v>0.043590639452102176</v>
      </c>
      <c r="N10" s="650">
        <v>1486519</v>
      </c>
      <c r="O10" s="651">
        <v>1488081</v>
      </c>
      <c r="P10" s="652">
        <v>40468</v>
      </c>
      <c r="Q10" s="651">
        <v>37759</v>
      </c>
      <c r="R10" s="653">
        <f t="shared" si="4"/>
        <v>3052827</v>
      </c>
      <c r="S10" s="654">
        <f t="shared" si="5"/>
        <v>0.30643511052013306</v>
      </c>
      <c r="T10" s="655">
        <v>1468686</v>
      </c>
      <c r="U10" s="651">
        <v>1484778</v>
      </c>
      <c r="V10" s="652">
        <v>40398</v>
      </c>
      <c r="W10" s="651">
        <v>40029</v>
      </c>
      <c r="X10" s="653">
        <f t="shared" si="6"/>
        <v>3033891</v>
      </c>
      <c r="Y10" s="657">
        <f aca="true" t="shared" si="7" ref="Y10:Y40">IF(ISERROR(R10/X10-1),"         /0",IF(R10/X10&gt;5,"  *  ",(R10/X10-1)))</f>
        <v>0.006241489888727081</v>
      </c>
    </row>
    <row r="11" spans="1:25" ht="19.5" customHeight="1">
      <c r="A11" s="658" t="s">
        <v>164</v>
      </c>
      <c r="B11" s="659">
        <v>68481</v>
      </c>
      <c r="C11" s="660">
        <v>78915</v>
      </c>
      <c r="D11" s="661">
        <v>0</v>
      </c>
      <c r="E11" s="660">
        <v>0</v>
      </c>
      <c r="F11" s="662">
        <f t="shared" si="0"/>
        <v>147396</v>
      </c>
      <c r="G11" s="663">
        <f t="shared" si="1"/>
        <v>0.15077224283377677</v>
      </c>
      <c r="H11" s="664">
        <v>62753</v>
      </c>
      <c r="I11" s="660">
        <v>73146</v>
      </c>
      <c r="J11" s="661">
        <v>417</v>
      </c>
      <c r="K11" s="660"/>
      <c r="L11" s="662">
        <f t="shared" si="2"/>
        <v>136316</v>
      </c>
      <c r="M11" s="665">
        <f t="shared" si="3"/>
        <v>0.08128172775022735</v>
      </c>
      <c r="N11" s="659">
        <v>761672</v>
      </c>
      <c r="O11" s="660">
        <v>735406</v>
      </c>
      <c r="P11" s="661">
        <v>449</v>
      </c>
      <c r="Q11" s="660">
        <v>753</v>
      </c>
      <c r="R11" s="662">
        <f t="shared" si="4"/>
        <v>1498280</v>
      </c>
      <c r="S11" s="663">
        <f t="shared" si="5"/>
        <v>0.150393585155695</v>
      </c>
      <c r="T11" s="664">
        <v>633488</v>
      </c>
      <c r="U11" s="660">
        <v>615229</v>
      </c>
      <c r="V11" s="661">
        <v>2566</v>
      </c>
      <c r="W11" s="660">
        <v>2382</v>
      </c>
      <c r="X11" s="662">
        <f t="shared" si="6"/>
        <v>1253665</v>
      </c>
      <c r="Y11" s="666">
        <f t="shared" si="7"/>
        <v>0.1951199084284876</v>
      </c>
    </row>
    <row r="12" spans="1:25" ht="19.5" customHeight="1">
      <c r="A12" s="658" t="s">
        <v>289</v>
      </c>
      <c r="B12" s="659">
        <v>34593</v>
      </c>
      <c r="C12" s="660">
        <v>30691</v>
      </c>
      <c r="D12" s="661">
        <v>0</v>
      </c>
      <c r="E12" s="660">
        <v>0</v>
      </c>
      <c r="F12" s="662">
        <f>SUM(B12:E12)</f>
        <v>65284</v>
      </c>
      <c r="G12" s="663">
        <f>F12/$F$9</f>
        <v>0.0667793909004334</v>
      </c>
      <c r="H12" s="664">
        <v>26463</v>
      </c>
      <c r="I12" s="660">
        <v>21442</v>
      </c>
      <c r="J12" s="661"/>
      <c r="K12" s="660"/>
      <c r="L12" s="662">
        <f>SUM(H12:K12)</f>
        <v>47905</v>
      </c>
      <c r="M12" s="665">
        <f>IF(ISERROR(F12/L12-1),"         /0",(F12/L12-1))</f>
        <v>0.36278050307901055</v>
      </c>
      <c r="N12" s="659">
        <v>324875</v>
      </c>
      <c r="O12" s="660">
        <v>316489</v>
      </c>
      <c r="P12" s="661"/>
      <c r="Q12" s="660"/>
      <c r="R12" s="662">
        <f>SUM(N12:Q12)</f>
        <v>641364</v>
      </c>
      <c r="S12" s="663">
        <f>R12/$R$9</f>
        <v>0.06437850825599833</v>
      </c>
      <c r="T12" s="664">
        <v>299722</v>
      </c>
      <c r="U12" s="660">
        <v>282060</v>
      </c>
      <c r="V12" s="661"/>
      <c r="W12" s="660"/>
      <c r="X12" s="662">
        <f>SUM(T12:W12)</f>
        <v>581782</v>
      </c>
      <c r="Y12" s="666">
        <f>IF(ISERROR(R12/X12-1),"         /0",IF(R12/X12&gt;5,"  *  ",(R12/X12-1)))</f>
        <v>0.10241293130416551</v>
      </c>
    </row>
    <row r="13" spans="1:25" ht="19.5" customHeight="1">
      <c r="A13" s="658" t="s">
        <v>290</v>
      </c>
      <c r="B13" s="659">
        <v>25799</v>
      </c>
      <c r="C13" s="660">
        <v>30215</v>
      </c>
      <c r="D13" s="661">
        <v>0</v>
      </c>
      <c r="E13" s="660">
        <v>0</v>
      </c>
      <c r="F13" s="662">
        <f>SUM(B13:E13)</f>
        <v>56014</v>
      </c>
      <c r="G13" s="663">
        <f>F13/$F$9</f>
        <v>0.05729705290571774</v>
      </c>
      <c r="H13" s="664">
        <v>27137</v>
      </c>
      <c r="I13" s="660">
        <v>30075</v>
      </c>
      <c r="J13" s="661"/>
      <c r="K13" s="660"/>
      <c r="L13" s="662">
        <f>SUM(H13:K13)</f>
        <v>57212</v>
      </c>
      <c r="M13" s="665">
        <f>IF(ISERROR(F13/L13-1),"         /0",(F13/L13-1))</f>
        <v>-0.020939663007760623</v>
      </c>
      <c r="N13" s="659">
        <v>273295</v>
      </c>
      <c r="O13" s="660">
        <v>273142</v>
      </c>
      <c r="P13" s="661"/>
      <c r="Q13" s="660"/>
      <c r="R13" s="662">
        <f>SUM(N13:Q13)</f>
        <v>546437</v>
      </c>
      <c r="S13" s="663">
        <f>R13/$R$9</f>
        <v>0.05484997429834378</v>
      </c>
      <c r="T13" s="664">
        <v>248243</v>
      </c>
      <c r="U13" s="660">
        <v>248045</v>
      </c>
      <c r="V13" s="661"/>
      <c r="W13" s="660"/>
      <c r="X13" s="662">
        <f>SUM(T13:W13)</f>
        <v>496288</v>
      </c>
      <c r="Y13" s="666">
        <f>IF(ISERROR(R13/X13-1),"         /0",IF(R13/X13&gt;5,"  *  ",(R13/X13-1)))</f>
        <v>0.10104818170094787</v>
      </c>
    </row>
    <row r="14" spans="1:25" ht="19.5" customHeight="1">
      <c r="A14" s="658" t="s">
        <v>291</v>
      </c>
      <c r="B14" s="659">
        <v>23300</v>
      </c>
      <c r="C14" s="660">
        <v>25184</v>
      </c>
      <c r="D14" s="661">
        <v>0</v>
      </c>
      <c r="E14" s="660">
        <v>0</v>
      </c>
      <c r="F14" s="662">
        <f>SUM(B14:E14)</f>
        <v>48484</v>
      </c>
      <c r="G14" s="663">
        <f>F14/$F$9</f>
        <v>0.04959457123363478</v>
      </c>
      <c r="H14" s="664">
        <v>19451</v>
      </c>
      <c r="I14" s="660">
        <v>20416</v>
      </c>
      <c r="J14" s="661"/>
      <c r="K14" s="660"/>
      <c r="L14" s="662">
        <f>SUM(H14:K14)</f>
        <v>39867</v>
      </c>
      <c r="M14" s="665">
        <f>IF(ISERROR(F14/L14-1),"         /0",(F14/L14-1))</f>
        <v>0.21614367772844711</v>
      </c>
      <c r="N14" s="659">
        <v>189915</v>
      </c>
      <c r="O14" s="660">
        <v>189528</v>
      </c>
      <c r="P14" s="661"/>
      <c r="Q14" s="660"/>
      <c r="R14" s="662">
        <f>SUM(N14:Q14)</f>
        <v>379443</v>
      </c>
      <c r="S14" s="663">
        <f>R14/$R$9</f>
        <v>0.038087535795867516</v>
      </c>
      <c r="T14" s="664">
        <v>152877</v>
      </c>
      <c r="U14" s="660">
        <v>150080</v>
      </c>
      <c r="V14" s="661"/>
      <c r="W14" s="660"/>
      <c r="X14" s="662">
        <f>SUM(T14:W14)</f>
        <v>302957</v>
      </c>
      <c r="Y14" s="666">
        <f>IF(ISERROR(R14/X14-1),"         /0",IF(R14/X14&gt;5,"  *  ",(R14/X14-1)))</f>
        <v>0.25246487125235584</v>
      </c>
    </row>
    <row r="15" spans="1:25" ht="19.5" customHeight="1">
      <c r="A15" s="658" t="s">
        <v>292</v>
      </c>
      <c r="B15" s="659">
        <v>17658</v>
      </c>
      <c r="C15" s="660">
        <v>19273</v>
      </c>
      <c r="D15" s="661">
        <v>0</v>
      </c>
      <c r="E15" s="660">
        <v>0</v>
      </c>
      <c r="F15" s="662">
        <f aca="true" t="shared" si="8" ref="F15:F24">SUM(B15:E15)</f>
        <v>36931</v>
      </c>
      <c r="G15" s="663">
        <f aca="true" t="shared" si="9" ref="G15:G24">F15/$F$9</f>
        <v>0.037776938994913085</v>
      </c>
      <c r="H15" s="664">
        <v>15913</v>
      </c>
      <c r="I15" s="660">
        <v>16588</v>
      </c>
      <c r="J15" s="661"/>
      <c r="K15" s="660"/>
      <c r="L15" s="662">
        <f aca="true" t="shared" si="10" ref="L15:L24">SUM(H15:K15)</f>
        <v>32501</v>
      </c>
      <c r="M15" s="665">
        <f aca="true" t="shared" si="11" ref="M15:M24">IF(ISERROR(F15/L15-1),"         /0",(F15/L15-1))</f>
        <v>0.13630349835389688</v>
      </c>
      <c r="N15" s="659">
        <v>212831</v>
      </c>
      <c r="O15" s="660">
        <v>208951</v>
      </c>
      <c r="P15" s="661">
        <v>146</v>
      </c>
      <c r="Q15" s="660">
        <v>148</v>
      </c>
      <c r="R15" s="662">
        <f aca="true" t="shared" si="12" ref="R15:R24">SUM(N15:Q15)</f>
        <v>422076</v>
      </c>
      <c r="S15" s="663">
        <f aca="true" t="shared" si="13" ref="S15:S24">R15/$R$9</f>
        <v>0.042366929311060106</v>
      </c>
      <c r="T15" s="664">
        <v>162317</v>
      </c>
      <c r="U15" s="660">
        <v>155067</v>
      </c>
      <c r="V15" s="661">
        <v>139</v>
      </c>
      <c r="W15" s="660">
        <v>84</v>
      </c>
      <c r="X15" s="662">
        <f aca="true" t="shared" si="14" ref="X15:X24">SUM(T15:W15)</f>
        <v>317607</v>
      </c>
      <c r="Y15" s="666">
        <f aca="true" t="shared" si="15" ref="Y15:Y24">IF(ISERROR(R15/X15-1),"         /0",IF(R15/X15&gt;5,"  *  ",(R15/X15-1)))</f>
        <v>0.32892537003277633</v>
      </c>
    </row>
    <row r="16" spans="1:25" ht="19.5" customHeight="1">
      <c r="A16" s="658" t="s">
        <v>293</v>
      </c>
      <c r="B16" s="659">
        <v>14966</v>
      </c>
      <c r="C16" s="660">
        <v>17112</v>
      </c>
      <c r="D16" s="661">
        <v>0</v>
      </c>
      <c r="E16" s="660">
        <v>0</v>
      </c>
      <c r="F16" s="662">
        <f t="shared" si="8"/>
        <v>32078</v>
      </c>
      <c r="G16" s="663">
        <f t="shared" si="9"/>
        <v>0.03281277650425989</v>
      </c>
      <c r="H16" s="664">
        <v>13448</v>
      </c>
      <c r="I16" s="660">
        <v>13818</v>
      </c>
      <c r="J16" s="661"/>
      <c r="K16" s="660"/>
      <c r="L16" s="662">
        <f t="shared" si="10"/>
        <v>27266</v>
      </c>
      <c r="M16" s="665">
        <f t="shared" si="11"/>
        <v>0.17648353260470917</v>
      </c>
      <c r="N16" s="659">
        <v>143409</v>
      </c>
      <c r="O16" s="660">
        <v>143947</v>
      </c>
      <c r="P16" s="661"/>
      <c r="Q16" s="660"/>
      <c r="R16" s="662">
        <f t="shared" si="12"/>
        <v>287356</v>
      </c>
      <c r="S16" s="663">
        <f t="shared" si="13"/>
        <v>0.02884407390874863</v>
      </c>
      <c r="T16" s="664">
        <v>134455</v>
      </c>
      <c r="U16" s="660">
        <v>129144</v>
      </c>
      <c r="V16" s="661"/>
      <c r="W16" s="660"/>
      <c r="X16" s="662">
        <f t="shared" si="14"/>
        <v>263599</v>
      </c>
      <c r="Y16" s="666">
        <f t="shared" si="15"/>
        <v>0.09012553158395886</v>
      </c>
    </row>
    <row r="17" spans="1:25" ht="19.5" customHeight="1">
      <c r="A17" s="658" t="s">
        <v>294</v>
      </c>
      <c r="B17" s="659">
        <v>15005</v>
      </c>
      <c r="C17" s="660">
        <v>15974</v>
      </c>
      <c r="D17" s="661">
        <v>0</v>
      </c>
      <c r="E17" s="660">
        <v>0</v>
      </c>
      <c r="F17" s="662">
        <f t="shared" si="8"/>
        <v>30979</v>
      </c>
      <c r="G17" s="663">
        <f t="shared" si="9"/>
        <v>0.03168860288439015</v>
      </c>
      <c r="H17" s="664">
        <v>10355</v>
      </c>
      <c r="I17" s="660">
        <v>12250</v>
      </c>
      <c r="J17" s="661"/>
      <c r="K17" s="660"/>
      <c r="L17" s="662">
        <f t="shared" si="10"/>
        <v>22605</v>
      </c>
      <c r="M17" s="665">
        <f t="shared" si="11"/>
        <v>0.3704490157044902</v>
      </c>
      <c r="N17" s="659">
        <v>160875</v>
      </c>
      <c r="O17" s="660">
        <v>156062</v>
      </c>
      <c r="P17" s="661"/>
      <c r="Q17" s="660"/>
      <c r="R17" s="662">
        <f t="shared" si="12"/>
        <v>316937</v>
      </c>
      <c r="S17" s="663">
        <f t="shared" si="13"/>
        <v>0.03181334042935267</v>
      </c>
      <c r="T17" s="664">
        <v>130016</v>
      </c>
      <c r="U17" s="660">
        <v>122903</v>
      </c>
      <c r="V17" s="661"/>
      <c r="W17" s="660"/>
      <c r="X17" s="662">
        <f t="shared" si="14"/>
        <v>252919</v>
      </c>
      <c r="Y17" s="666">
        <f t="shared" si="15"/>
        <v>0.25311661045631206</v>
      </c>
    </row>
    <row r="18" spans="1:25" ht="19.5" customHeight="1">
      <c r="A18" s="658" t="s">
        <v>159</v>
      </c>
      <c r="B18" s="659">
        <v>11537</v>
      </c>
      <c r="C18" s="660">
        <v>13102</v>
      </c>
      <c r="D18" s="661">
        <v>664</v>
      </c>
      <c r="E18" s="660">
        <v>657</v>
      </c>
      <c r="F18" s="662">
        <f t="shared" si="8"/>
        <v>25960</v>
      </c>
      <c r="G18" s="663">
        <f t="shared" si="9"/>
        <v>0.02655463800893406</v>
      </c>
      <c r="H18" s="664">
        <v>17056</v>
      </c>
      <c r="I18" s="660">
        <v>20600</v>
      </c>
      <c r="J18" s="661">
        <v>138</v>
      </c>
      <c r="K18" s="660"/>
      <c r="L18" s="662">
        <f t="shared" si="10"/>
        <v>37794</v>
      </c>
      <c r="M18" s="665">
        <f t="shared" si="11"/>
        <v>-0.3131184844155157</v>
      </c>
      <c r="N18" s="659">
        <v>208115</v>
      </c>
      <c r="O18" s="660">
        <v>204631</v>
      </c>
      <c r="P18" s="661">
        <v>1895</v>
      </c>
      <c r="Q18" s="660">
        <v>1726</v>
      </c>
      <c r="R18" s="662">
        <f t="shared" si="12"/>
        <v>416367</v>
      </c>
      <c r="S18" s="663">
        <f t="shared" si="13"/>
        <v>0.04179387422278964</v>
      </c>
      <c r="T18" s="664">
        <v>126249</v>
      </c>
      <c r="U18" s="660">
        <v>128979</v>
      </c>
      <c r="V18" s="661">
        <v>390</v>
      </c>
      <c r="W18" s="660">
        <v>251</v>
      </c>
      <c r="X18" s="662">
        <f t="shared" si="14"/>
        <v>255869</v>
      </c>
      <c r="Y18" s="666">
        <f t="shared" si="15"/>
        <v>0.6272662964251239</v>
      </c>
    </row>
    <row r="19" spans="1:25" ht="19.5" customHeight="1">
      <c r="A19" s="658" t="s">
        <v>295</v>
      </c>
      <c r="B19" s="659">
        <v>12275</v>
      </c>
      <c r="C19" s="660">
        <v>12694</v>
      </c>
      <c r="D19" s="661">
        <v>0</v>
      </c>
      <c r="E19" s="660">
        <v>0</v>
      </c>
      <c r="F19" s="662">
        <f t="shared" si="8"/>
        <v>24969</v>
      </c>
      <c r="G19" s="663">
        <f t="shared" si="9"/>
        <v>0.02554093822977945</v>
      </c>
      <c r="H19" s="664">
        <v>11936</v>
      </c>
      <c r="I19" s="660">
        <v>12245</v>
      </c>
      <c r="J19" s="661"/>
      <c r="K19" s="660"/>
      <c r="L19" s="662">
        <f t="shared" si="10"/>
        <v>24181</v>
      </c>
      <c r="M19" s="665">
        <f t="shared" si="11"/>
        <v>0.03258756875232627</v>
      </c>
      <c r="N19" s="659">
        <v>137213</v>
      </c>
      <c r="O19" s="660">
        <v>130279</v>
      </c>
      <c r="P19" s="661">
        <v>210</v>
      </c>
      <c r="Q19" s="660">
        <v>209</v>
      </c>
      <c r="R19" s="662">
        <f t="shared" si="12"/>
        <v>267911</v>
      </c>
      <c r="S19" s="663">
        <f t="shared" si="13"/>
        <v>0.026892233622985963</v>
      </c>
      <c r="T19" s="664">
        <v>100952</v>
      </c>
      <c r="U19" s="660">
        <v>96490</v>
      </c>
      <c r="V19" s="661">
        <v>430</v>
      </c>
      <c r="W19" s="660">
        <v>309</v>
      </c>
      <c r="X19" s="662">
        <f t="shared" si="14"/>
        <v>198181</v>
      </c>
      <c r="Y19" s="666">
        <f t="shared" si="15"/>
        <v>0.35185007644526967</v>
      </c>
    </row>
    <row r="20" spans="1:25" ht="19.5" customHeight="1">
      <c r="A20" s="658" t="s">
        <v>296</v>
      </c>
      <c r="B20" s="659">
        <v>11517</v>
      </c>
      <c r="C20" s="660">
        <v>12798</v>
      </c>
      <c r="D20" s="661">
        <v>0</v>
      </c>
      <c r="E20" s="660">
        <v>0</v>
      </c>
      <c r="F20" s="662">
        <f t="shared" si="8"/>
        <v>24315</v>
      </c>
      <c r="G20" s="663">
        <f t="shared" si="9"/>
        <v>0.024871957749893363</v>
      </c>
      <c r="H20" s="664">
        <v>10449</v>
      </c>
      <c r="I20" s="660">
        <v>11916</v>
      </c>
      <c r="J20" s="661"/>
      <c r="K20" s="660"/>
      <c r="L20" s="662">
        <f t="shared" si="10"/>
        <v>22365</v>
      </c>
      <c r="M20" s="665">
        <f t="shared" si="11"/>
        <v>0.08718980549966471</v>
      </c>
      <c r="N20" s="659">
        <v>136496</v>
      </c>
      <c r="O20" s="660">
        <v>135342</v>
      </c>
      <c r="P20" s="661">
        <v>0</v>
      </c>
      <c r="Q20" s="660">
        <v>0</v>
      </c>
      <c r="R20" s="662">
        <f t="shared" si="12"/>
        <v>271838</v>
      </c>
      <c r="S20" s="663">
        <f t="shared" si="13"/>
        <v>0.027286416024744256</v>
      </c>
      <c r="T20" s="664">
        <v>128260</v>
      </c>
      <c r="U20" s="660">
        <v>127861</v>
      </c>
      <c r="V20" s="661"/>
      <c r="W20" s="660"/>
      <c r="X20" s="662">
        <f t="shared" si="14"/>
        <v>256121</v>
      </c>
      <c r="Y20" s="666">
        <f t="shared" si="15"/>
        <v>0.06136552645038873</v>
      </c>
    </row>
    <row r="21" spans="1:25" ht="19.5" customHeight="1">
      <c r="A21" s="658" t="s">
        <v>297</v>
      </c>
      <c r="B21" s="659">
        <v>10247</v>
      </c>
      <c r="C21" s="660">
        <v>12457</v>
      </c>
      <c r="D21" s="661">
        <v>0</v>
      </c>
      <c r="E21" s="660">
        <v>119</v>
      </c>
      <c r="F21" s="662">
        <f t="shared" si="8"/>
        <v>22823</v>
      </c>
      <c r="G21" s="663">
        <f t="shared" si="9"/>
        <v>0.023345782098532438</v>
      </c>
      <c r="H21" s="664">
        <v>6989</v>
      </c>
      <c r="I21" s="660">
        <v>8842</v>
      </c>
      <c r="J21" s="661">
        <v>631</v>
      </c>
      <c r="K21" s="660">
        <v>693</v>
      </c>
      <c r="L21" s="662">
        <f t="shared" si="10"/>
        <v>17155</v>
      </c>
      <c r="M21" s="665">
        <f t="shared" si="11"/>
        <v>0.3303993004954824</v>
      </c>
      <c r="N21" s="659">
        <v>101218</v>
      </c>
      <c r="O21" s="660">
        <v>102920</v>
      </c>
      <c r="P21" s="661">
        <v>1923</v>
      </c>
      <c r="Q21" s="660">
        <v>1947</v>
      </c>
      <c r="R21" s="662">
        <f t="shared" si="12"/>
        <v>208008</v>
      </c>
      <c r="S21" s="663">
        <f t="shared" si="13"/>
        <v>0.020879320861965592</v>
      </c>
      <c r="T21" s="664">
        <v>69373</v>
      </c>
      <c r="U21" s="660">
        <v>68940</v>
      </c>
      <c r="V21" s="661">
        <v>4556</v>
      </c>
      <c r="W21" s="660">
        <v>4759</v>
      </c>
      <c r="X21" s="662">
        <f t="shared" si="14"/>
        <v>147628</v>
      </c>
      <c r="Y21" s="666">
        <f t="shared" si="15"/>
        <v>0.40900100251984717</v>
      </c>
    </row>
    <row r="22" spans="1:25" ht="19.5" customHeight="1">
      <c r="A22" s="658" t="s">
        <v>160</v>
      </c>
      <c r="B22" s="659">
        <v>10673</v>
      </c>
      <c r="C22" s="660">
        <v>10900</v>
      </c>
      <c r="D22" s="661">
        <v>0</v>
      </c>
      <c r="E22" s="660">
        <v>0</v>
      </c>
      <c r="F22" s="662">
        <f t="shared" si="8"/>
        <v>21573</v>
      </c>
      <c r="G22" s="663">
        <f t="shared" si="9"/>
        <v>0.022067149682848015</v>
      </c>
      <c r="H22" s="664"/>
      <c r="I22" s="660"/>
      <c r="J22" s="661"/>
      <c r="K22" s="660"/>
      <c r="L22" s="662">
        <f t="shared" si="10"/>
        <v>0</v>
      </c>
      <c r="M22" s="665" t="str">
        <f t="shared" si="11"/>
        <v>         /0</v>
      </c>
      <c r="N22" s="659">
        <v>33566</v>
      </c>
      <c r="O22" s="660">
        <v>29567</v>
      </c>
      <c r="P22" s="661"/>
      <c r="Q22" s="660"/>
      <c r="R22" s="662">
        <f t="shared" si="12"/>
        <v>63133</v>
      </c>
      <c r="S22" s="663">
        <f t="shared" si="13"/>
        <v>0.006337132052509874</v>
      </c>
      <c r="T22" s="664"/>
      <c r="U22" s="660"/>
      <c r="V22" s="661"/>
      <c r="W22" s="660"/>
      <c r="X22" s="662">
        <f t="shared" si="14"/>
        <v>0</v>
      </c>
      <c r="Y22" s="666" t="str">
        <f t="shared" si="15"/>
        <v>         /0</v>
      </c>
    </row>
    <row r="23" spans="1:25" ht="19.5" customHeight="1">
      <c r="A23" s="658" t="s">
        <v>298</v>
      </c>
      <c r="B23" s="659">
        <v>9889</v>
      </c>
      <c r="C23" s="660">
        <v>11411</v>
      </c>
      <c r="D23" s="661">
        <v>0</v>
      </c>
      <c r="E23" s="660">
        <v>0</v>
      </c>
      <c r="F23" s="662">
        <f t="shared" si="8"/>
        <v>21300</v>
      </c>
      <c r="G23" s="663">
        <f t="shared" si="9"/>
        <v>0.02178789636326254</v>
      </c>
      <c r="H23" s="664"/>
      <c r="I23" s="660"/>
      <c r="J23" s="661"/>
      <c r="K23" s="660"/>
      <c r="L23" s="662">
        <f t="shared" si="10"/>
        <v>0</v>
      </c>
      <c r="M23" s="665" t="str">
        <f t="shared" si="11"/>
        <v>         /0</v>
      </c>
      <c r="N23" s="659">
        <v>44609</v>
      </c>
      <c r="O23" s="660">
        <v>43612</v>
      </c>
      <c r="P23" s="661"/>
      <c r="Q23" s="660"/>
      <c r="R23" s="662">
        <f t="shared" si="12"/>
        <v>88221</v>
      </c>
      <c r="S23" s="663">
        <f t="shared" si="13"/>
        <v>0.008855402512227734</v>
      </c>
      <c r="T23" s="664">
        <v>65982</v>
      </c>
      <c r="U23" s="660">
        <v>60928</v>
      </c>
      <c r="V23" s="661"/>
      <c r="W23" s="660"/>
      <c r="X23" s="662">
        <f t="shared" si="14"/>
        <v>126910</v>
      </c>
      <c r="Y23" s="666">
        <f t="shared" si="15"/>
        <v>-0.30485383342526196</v>
      </c>
    </row>
    <row r="24" spans="1:25" ht="19.5" customHeight="1">
      <c r="A24" s="658" t="s">
        <v>299</v>
      </c>
      <c r="B24" s="659">
        <v>8607</v>
      </c>
      <c r="C24" s="660">
        <v>9561</v>
      </c>
      <c r="D24" s="661">
        <v>0</v>
      </c>
      <c r="E24" s="660">
        <v>0</v>
      </c>
      <c r="F24" s="662">
        <f t="shared" si="8"/>
        <v>18168</v>
      </c>
      <c r="G24" s="663">
        <f t="shared" si="9"/>
        <v>0.01858415498252365</v>
      </c>
      <c r="H24" s="664">
        <v>8214</v>
      </c>
      <c r="I24" s="660">
        <v>9577</v>
      </c>
      <c r="J24" s="661"/>
      <c r="K24" s="660"/>
      <c r="L24" s="662">
        <f t="shared" si="10"/>
        <v>17791</v>
      </c>
      <c r="M24" s="665">
        <f t="shared" si="11"/>
        <v>0.021190489573379878</v>
      </c>
      <c r="N24" s="659">
        <v>108663</v>
      </c>
      <c r="O24" s="660">
        <v>106490</v>
      </c>
      <c r="P24" s="661"/>
      <c r="Q24" s="660"/>
      <c r="R24" s="662">
        <f t="shared" si="12"/>
        <v>215153</v>
      </c>
      <c r="S24" s="663">
        <f t="shared" si="13"/>
        <v>0.021596518025337887</v>
      </c>
      <c r="T24" s="664">
        <v>104275</v>
      </c>
      <c r="U24" s="660">
        <v>104239</v>
      </c>
      <c r="V24" s="661"/>
      <c r="W24" s="660"/>
      <c r="X24" s="662">
        <f t="shared" si="14"/>
        <v>208514</v>
      </c>
      <c r="Y24" s="666">
        <f t="shared" si="15"/>
        <v>0.03183958870867176</v>
      </c>
    </row>
    <row r="25" spans="1:25" ht="19.5" customHeight="1">
      <c r="A25" s="658" t="s">
        <v>300</v>
      </c>
      <c r="B25" s="659">
        <v>8047</v>
      </c>
      <c r="C25" s="660">
        <v>9181</v>
      </c>
      <c r="D25" s="661">
        <v>0</v>
      </c>
      <c r="E25" s="660">
        <v>0</v>
      </c>
      <c r="F25" s="662">
        <f>SUM(B25:E25)</f>
        <v>17228</v>
      </c>
      <c r="G25" s="663">
        <f t="shared" si="1"/>
        <v>0.017622623405928968</v>
      </c>
      <c r="H25" s="664">
        <v>7618</v>
      </c>
      <c r="I25" s="660">
        <v>8195</v>
      </c>
      <c r="J25" s="661"/>
      <c r="K25" s="660"/>
      <c r="L25" s="662">
        <f>SUM(H25:K25)</f>
        <v>15813</v>
      </c>
      <c r="M25" s="665">
        <f>IF(ISERROR(F25/L25-1),"         /0",(F25/L25-1))</f>
        <v>0.08948333649528872</v>
      </c>
      <c r="N25" s="659">
        <v>85967</v>
      </c>
      <c r="O25" s="660">
        <v>84163</v>
      </c>
      <c r="P25" s="661"/>
      <c r="Q25" s="660"/>
      <c r="R25" s="662">
        <f>SUM(N25:Q25)</f>
        <v>170130</v>
      </c>
      <c r="S25" s="663">
        <f t="shared" si="5"/>
        <v>0.017077222309940996</v>
      </c>
      <c r="T25" s="664">
        <v>86708</v>
      </c>
      <c r="U25" s="660">
        <v>84108</v>
      </c>
      <c r="V25" s="661"/>
      <c r="W25" s="660"/>
      <c r="X25" s="662">
        <f>SUM(T25:W25)</f>
        <v>170816</v>
      </c>
      <c r="Y25" s="666">
        <f>IF(ISERROR(R25/X25-1),"         /0",IF(R25/X25&gt;5,"  *  ",(R25/X25-1)))</f>
        <v>-0.0040160172349194</v>
      </c>
    </row>
    <row r="26" spans="1:25" ht="19.5" customHeight="1">
      <c r="A26" s="658" t="s">
        <v>301</v>
      </c>
      <c r="B26" s="659">
        <v>7127</v>
      </c>
      <c r="C26" s="660">
        <v>8048</v>
      </c>
      <c r="D26" s="661">
        <v>0</v>
      </c>
      <c r="E26" s="660">
        <v>0</v>
      </c>
      <c r="F26" s="662">
        <f>SUM(B26:E26)</f>
        <v>15175</v>
      </c>
      <c r="G26" s="663">
        <f t="shared" si="1"/>
        <v>0.015522597526408874</v>
      </c>
      <c r="H26" s="664">
        <v>7437</v>
      </c>
      <c r="I26" s="660">
        <v>8157</v>
      </c>
      <c r="J26" s="661"/>
      <c r="K26" s="660"/>
      <c r="L26" s="662">
        <f>SUM(H26:K26)</f>
        <v>15594</v>
      </c>
      <c r="M26" s="665">
        <f>IF(ISERROR(F26/L26-1),"         /0",(F26/L26-1))</f>
        <v>-0.02686930870847759</v>
      </c>
      <c r="N26" s="659">
        <v>82964</v>
      </c>
      <c r="O26" s="660">
        <v>82807</v>
      </c>
      <c r="P26" s="661"/>
      <c r="Q26" s="660"/>
      <c r="R26" s="662">
        <f>SUM(N26:Q26)</f>
        <v>165771</v>
      </c>
      <c r="S26" s="663">
        <f t="shared" si="5"/>
        <v>0.016639676832664603</v>
      </c>
      <c r="T26" s="664">
        <v>83920</v>
      </c>
      <c r="U26" s="660">
        <v>81817</v>
      </c>
      <c r="V26" s="661"/>
      <c r="W26" s="660"/>
      <c r="X26" s="662">
        <f>SUM(T26:W26)</f>
        <v>165737</v>
      </c>
      <c r="Y26" s="666">
        <f>IF(ISERROR(R26/X26-1),"         /0",IF(R26/X26&gt;5,"  *  ",(R26/X26-1)))</f>
        <v>0.0002051442948767246</v>
      </c>
    </row>
    <row r="27" spans="1:25" ht="19.5" customHeight="1">
      <c r="A27" s="658" t="s">
        <v>302</v>
      </c>
      <c r="B27" s="659">
        <v>6052</v>
      </c>
      <c r="C27" s="660">
        <v>7433</v>
      </c>
      <c r="D27" s="661">
        <v>0</v>
      </c>
      <c r="E27" s="660">
        <v>0</v>
      </c>
      <c r="F27" s="662">
        <f t="shared" si="0"/>
        <v>13485</v>
      </c>
      <c r="G27" s="663">
        <f t="shared" si="1"/>
        <v>0.013793886500403536</v>
      </c>
      <c r="H27" s="664">
        <v>8576</v>
      </c>
      <c r="I27" s="660">
        <v>10924</v>
      </c>
      <c r="J27" s="661"/>
      <c r="K27" s="660"/>
      <c r="L27" s="662">
        <f t="shared" si="2"/>
        <v>19500</v>
      </c>
      <c r="M27" s="665">
        <f t="shared" si="3"/>
        <v>-0.30846153846153845</v>
      </c>
      <c r="N27" s="659">
        <v>72803</v>
      </c>
      <c r="O27" s="660">
        <v>82399</v>
      </c>
      <c r="P27" s="661"/>
      <c r="Q27" s="660"/>
      <c r="R27" s="662">
        <f t="shared" si="4"/>
        <v>155202</v>
      </c>
      <c r="S27" s="663">
        <f t="shared" si="5"/>
        <v>0.015578787144815507</v>
      </c>
      <c r="T27" s="664">
        <v>98756</v>
      </c>
      <c r="U27" s="660">
        <v>108837</v>
      </c>
      <c r="V27" s="661"/>
      <c r="W27" s="660"/>
      <c r="X27" s="662">
        <f t="shared" si="6"/>
        <v>207593</v>
      </c>
      <c r="Y27" s="666">
        <f t="shared" si="7"/>
        <v>-0.2523736349491553</v>
      </c>
    </row>
    <row r="28" spans="1:25" ht="19.5" customHeight="1">
      <c r="A28" s="658" t="s">
        <v>303</v>
      </c>
      <c r="B28" s="659">
        <v>6138</v>
      </c>
      <c r="C28" s="660">
        <v>7040</v>
      </c>
      <c r="D28" s="661">
        <v>0</v>
      </c>
      <c r="E28" s="660">
        <v>0</v>
      </c>
      <c r="F28" s="662">
        <f t="shared" si="0"/>
        <v>13178</v>
      </c>
      <c r="G28" s="663">
        <f t="shared" si="1"/>
        <v>0.013479854379111443</v>
      </c>
      <c r="H28" s="664">
        <v>6085</v>
      </c>
      <c r="I28" s="660">
        <v>8074</v>
      </c>
      <c r="J28" s="661"/>
      <c r="K28" s="660"/>
      <c r="L28" s="662">
        <f t="shared" si="2"/>
        <v>14159</v>
      </c>
      <c r="M28" s="665">
        <f t="shared" si="3"/>
        <v>-0.06928455399392608</v>
      </c>
      <c r="N28" s="659">
        <v>93793</v>
      </c>
      <c r="O28" s="660">
        <v>91810</v>
      </c>
      <c r="P28" s="661"/>
      <c r="Q28" s="660"/>
      <c r="R28" s="662">
        <f t="shared" si="4"/>
        <v>185603</v>
      </c>
      <c r="S28" s="663">
        <f t="shared" si="5"/>
        <v>0.018630363206912234</v>
      </c>
      <c r="T28" s="664">
        <v>91879</v>
      </c>
      <c r="U28" s="660">
        <v>87912</v>
      </c>
      <c r="V28" s="661"/>
      <c r="W28" s="660"/>
      <c r="X28" s="662">
        <f t="shared" si="6"/>
        <v>179791</v>
      </c>
      <c r="Y28" s="666">
        <f t="shared" si="7"/>
        <v>0.03232642345834891</v>
      </c>
    </row>
    <row r="29" spans="1:25" ht="19.5" customHeight="1">
      <c r="A29" s="658" t="s">
        <v>304</v>
      </c>
      <c r="B29" s="659">
        <v>5856</v>
      </c>
      <c r="C29" s="660">
        <v>6970</v>
      </c>
      <c r="D29" s="661">
        <v>0</v>
      </c>
      <c r="E29" s="660">
        <v>0</v>
      </c>
      <c r="F29" s="662">
        <f t="shared" si="0"/>
        <v>12826</v>
      </c>
      <c r="G29" s="663">
        <f t="shared" si="1"/>
        <v>0.01311979149085471</v>
      </c>
      <c r="H29" s="664">
        <v>6530</v>
      </c>
      <c r="I29" s="660">
        <v>7139</v>
      </c>
      <c r="J29" s="661"/>
      <c r="K29" s="660"/>
      <c r="L29" s="662">
        <f t="shared" si="2"/>
        <v>13669</v>
      </c>
      <c r="M29" s="665">
        <f t="shared" si="3"/>
        <v>-0.061672397395566625</v>
      </c>
      <c r="N29" s="659">
        <v>74017</v>
      </c>
      <c r="O29" s="660">
        <v>75208</v>
      </c>
      <c r="P29" s="661"/>
      <c r="Q29" s="660"/>
      <c r="R29" s="662">
        <f t="shared" si="4"/>
        <v>149225</v>
      </c>
      <c r="S29" s="663">
        <f t="shared" si="5"/>
        <v>0.014978830889325487</v>
      </c>
      <c r="T29" s="664">
        <v>57208</v>
      </c>
      <c r="U29" s="660">
        <v>58941</v>
      </c>
      <c r="V29" s="661">
        <v>138</v>
      </c>
      <c r="W29" s="660">
        <v>135</v>
      </c>
      <c r="X29" s="662">
        <f t="shared" si="6"/>
        <v>116422</v>
      </c>
      <c r="Y29" s="666">
        <f t="shared" si="7"/>
        <v>0.28175946127020657</v>
      </c>
    </row>
    <row r="30" spans="1:25" ht="19.5" customHeight="1">
      <c r="A30" s="658" t="s">
        <v>305</v>
      </c>
      <c r="B30" s="659">
        <v>4200</v>
      </c>
      <c r="C30" s="660">
        <v>5618</v>
      </c>
      <c r="D30" s="661">
        <v>0</v>
      </c>
      <c r="E30" s="660">
        <v>0</v>
      </c>
      <c r="F30" s="662">
        <f t="shared" si="0"/>
        <v>9818</v>
      </c>
      <c r="G30" s="663">
        <f t="shared" si="1"/>
        <v>0.010042890445751719</v>
      </c>
      <c r="H30" s="664">
        <v>3651</v>
      </c>
      <c r="I30" s="660">
        <v>2827</v>
      </c>
      <c r="J30" s="661">
        <v>350</v>
      </c>
      <c r="K30" s="660">
        <v>232</v>
      </c>
      <c r="L30" s="662">
        <f t="shared" si="2"/>
        <v>7060</v>
      </c>
      <c r="M30" s="665">
        <f t="shared" si="3"/>
        <v>0.3906515580736545</v>
      </c>
      <c r="N30" s="659">
        <v>35687</v>
      </c>
      <c r="O30" s="660">
        <v>36550</v>
      </c>
      <c r="P30" s="661">
        <v>107</v>
      </c>
      <c r="Q30" s="660">
        <v>107</v>
      </c>
      <c r="R30" s="662">
        <f t="shared" si="4"/>
        <v>72451</v>
      </c>
      <c r="S30" s="663">
        <f t="shared" si="5"/>
        <v>0.0072724495008378</v>
      </c>
      <c r="T30" s="664">
        <v>16689</v>
      </c>
      <c r="U30" s="660">
        <v>16183</v>
      </c>
      <c r="V30" s="661">
        <v>350</v>
      </c>
      <c r="W30" s="660">
        <v>232</v>
      </c>
      <c r="X30" s="662">
        <f t="shared" si="6"/>
        <v>33454</v>
      </c>
      <c r="Y30" s="666">
        <f t="shared" si="7"/>
        <v>1.1656902014706763</v>
      </c>
    </row>
    <row r="31" spans="1:25" ht="19.5" customHeight="1">
      <c r="A31" s="658" t="s">
        <v>306</v>
      </c>
      <c r="B31" s="659">
        <v>3857</v>
      </c>
      <c r="C31" s="660">
        <v>4961</v>
      </c>
      <c r="D31" s="661">
        <v>0</v>
      </c>
      <c r="E31" s="660">
        <v>0</v>
      </c>
      <c r="F31" s="662">
        <f t="shared" si="0"/>
        <v>8818</v>
      </c>
      <c r="G31" s="663">
        <f t="shared" si="1"/>
        <v>0.00901998451320418</v>
      </c>
      <c r="H31" s="664">
        <v>2432</v>
      </c>
      <c r="I31" s="660">
        <v>3618</v>
      </c>
      <c r="J31" s="661"/>
      <c r="K31" s="660"/>
      <c r="L31" s="662">
        <f t="shared" si="2"/>
        <v>6050</v>
      </c>
      <c r="M31" s="665" t="s">
        <v>50</v>
      </c>
      <c r="N31" s="659">
        <v>44887</v>
      </c>
      <c r="O31" s="660">
        <v>52003</v>
      </c>
      <c r="P31" s="661">
        <v>0</v>
      </c>
      <c r="Q31" s="660">
        <v>83</v>
      </c>
      <c r="R31" s="662">
        <f t="shared" si="4"/>
        <v>96973</v>
      </c>
      <c r="S31" s="663">
        <f t="shared" si="5"/>
        <v>0.009733906301427779</v>
      </c>
      <c r="T31" s="664">
        <v>22570</v>
      </c>
      <c r="U31" s="660">
        <v>24454</v>
      </c>
      <c r="V31" s="661">
        <v>137</v>
      </c>
      <c r="W31" s="660">
        <v>126</v>
      </c>
      <c r="X31" s="662">
        <f t="shared" si="6"/>
        <v>47287</v>
      </c>
      <c r="Y31" s="666">
        <f t="shared" si="7"/>
        <v>1.050732759532218</v>
      </c>
    </row>
    <row r="32" spans="1:25" ht="19.5" customHeight="1">
      <c r="A32" s="658" t="s">
        <v>307</v>
      </c>
      <c r="B32" s="659">
        <v>3289</v>
      </c>
      <c r="C32" s="660">
        <v>4506</v>
      </c>
      <c r="D32" s="661">
        <v>0</v>
      </c>
      <c r="E32" s="660">
        <v>0</v>
      </c>
      <c r="F32" s="662">
        <f t="shared" si="0"/>
        <v>7795</v>
      </c>
      <c r="G32" s="663">
        <f t="shared" si="1"/>
        <v>0.007973551744208052</v>
      </c>
      <c r="H32" s="664">
        <v>3277</v>
      </c>
      <c r="I32" s="660">
        <v>4453</v>
      </c>
      <c r="J32" s="661"/>
      <c r="K32" s="660"/>
      <c r="L32" s="662">
        <f t="shared" si="2"/>
        <v>7730</v>
      </c>
      <c r="M32" s="665">
        <f t="shared" si="3"/>
        <v>0.008408796895213344</v>
      </c>
      <c r="N32" s="659">
        <v>41886</v>
      </c>
      <c r="O32" s="660">
        <v>42157</v>
      </c>
      <c r="P32" s="661"/>
      <c r="Q32" s="660"/>
      <c r="R32" s="662">
        <f t="shared" si="4"/>
        <v>84043</v>
      </c>
      <c r="S32" s="663">
        <f t="shared" si="5"/>
        <v>0.008436025360573508</v>
      </c>
      <c r="T32" s="664">
        <v>45919</v>
      </c>
      <c r="U32" s="660">
        <v>45880</v>
      </c>
      <c r="V32" s="661"/>
      <c r="W32" s="660"/>
      <c r="X32" s="662">
        <f t="shared" si="6"/>
        <v>91799</v>
      </c>
      <c r="Y32" s="666">
        <f t="shared" si="7"/>
        <v>-0.08448893778799338</v>
      </c>
    </row>
    <row r="33" spans="1:25" ht="19.5" customHeight="1">
      <c r="A33" s="658" t="s">
        <v>308</v>
      </c>
      <c r="B33" s="659">
        <v>2653</v>
      </c>
      <c r="C33" s="660">
        <v>3879</v>
      </c>
      <c r="D33" s="661">
        <v>0</v>
      </c>
      <c r="E33" s="660">
        <v>0</v>
      </c>
      <c r="F33" s="662">
        <f t="shared" si="0"/>
        <v>6532</v>
      </c>
      <c r="G33" s="663">
        <f t="shared" si="1"/>
        <v>0.006681621551400512</v>
      </c>
      <c r="H33" s="664">
        <v>2735</v>
      </c>
      <c r="I33" s="660">
        <v>3798</v>
      </c>
      <c r="J33" s="661"/>
      <c r="K33" s="660"/>
      <c r="L33" s="662">
        <f t="shared" si="2"/>
        <v>6533</v>
      </c>
      <c r="M33" s="665">
        <f t="shared" si="3"/>
        <v>-0.00015306903413436768</v>
      </c>
      <c r="N33" s="659">
        <v>37323</v>
      </c>
      <c r="O33" s="660">
        <v>37299</v>
      </c>
      <c r="P33" s="661"/>
      <c r="Q33" s="660"/>
      <c r="R33" s="662">
        <f t="shared" si="4"/>
        <v>74622</v>
      </c>
      <c r="S33" s="663">
        <f t="shared" si="5"/>
        <v>0.007490369030814183</v>
      </c>
      <c r="T33" s="664">
        <v>36219</v>
      </c>
      <c r="U33" s="660">
        <v>34316</v>
      </c>
      <c r="V33" s="661"/>
      <c r="W33" s="660"/>
      <c r="X33" s="662">
        <f t="shared" si="6"/>
        <v>70535</v>
      </c>
      <c r="Y33" s="666">
        <f t="shared" si="7"/>
        <v>0.05794286524420511</v>
      </c>
    </row>
    <row r="34" spans="1:25" ht="19.5" customHeight="1">
      <c r="A34" s="658" t="s">
        <v>309</v>
      </c>
      <c r="B34" s="659">
        <v>2547</v>
      </c>
      <c r="C34" s="660">
        <v>2775</v>
      </c>
      <c r="D34" s="661">
        <v>0</v>
      </c>
      <c r="E34" s="660">
        <v>0</v>
      </c>
      <c r="F34" s="662">
        <f t="shared" si="0"/>
        <v>5322</v>
      </c>
      <c r="G34" s="663">
        <f t="shared" si="1"/>
        <v>0.005443905373017992</v>
      </c>
      <c r="H34" s="664">
        <v>2819</v>
      </c>
      <c r="I34" s="660">
        <v>2950</v>
      </c>
      <c r="J34" s="661"/>
      <c r="K34" s="660"/>
      <c r="L34" s="662">
        <f t="shared" si="2"/>
        <v>5769</v>
      </c>
      <c r="M34" s="665">
        <f t="shared" si="3"/>
        <v>-0.0774830993239729</v>
      </c>
      <c r="N34" s="659">
        <v>31149</v>
      </c>
      <c r="O34" s="660">
        <v>30446</v>
      </c>
      <c r="P34" s="661"/>
      <c r="Q34" s="660"/>
      <c r="R34" s="662">
        <f t="shared" si="4"/>
        <v>61595</v>
      </c>
      <c r="S34" s="663">
        <f t="shared" si="5"/>
        <v>0.006182751473466265</v>
      </c>
      <c r="T34" s="664">
        <v>34257</v>
      </c>
      <c r="U34" s="660">
        <v>32357</v>
      </c>
      <c r="V34" s="661"/>
      <c r="W34" s="660"/>
      <c r="X34" s="662">
        <f t="shared" si="6"/>
        <v>66614</v>
      </c>
      <c r="Y34" s="666">
        <f t="shared" si="7"/>
        <v>-0.0753445221725163</v>
      </c>
    </row>
    <row r="35" spans="1:25" ht="19.5" customHeight="1">
      <c r="A35" s="658" t="s">
        <v>310</v>
      </c>
      <c r="B35" s="659">
        <v>2014</v>
      </c>
      <c r="C35" s="660">
        <v>3144</v>
      </c>
      <c r="D35" s="661">
        <v>0</v>
      </c>
      <c r="E35" s="660">
        <v>0</v>
      </c>
      <c r="F35" s="662">
        <f t="shared" si="0"/>
        <v>5158</v>
      </c>
      <c r="G35" s="663">
        <f t="shared" si="1"/>
        <v>0.005276148800080196</v>
      </c>
      <c r="H35" s="664"/>
      <c r="I35" s="660"/>
      <c r="J35" s="661"/>
      <c r="K35" s="660"/>
      <c r="L35" s="662">
        <f t="shared" si="2"/>
        <v>0</v>
      </c>
      <c r="M35" s="665" t="str">
        <f t="shared" si="3"/>
        <v>         /0</v>
      </c>
      <c r="N35" s="659">
        <v>5965</v>
      </c>
      <c r="O35" s="660">
        <v>7809</v>
      </c>
      <c r="P35" s="661"/>
      <c r="Q35" s="660"/>
      <c r="R35" s="662">
        <f t="shared" si="4"/>
        <v>13774</v>
      </c>
      <c r="S35" s="663">
        <f t="shared" si="5"/>
        <v>0.0013825995420979678</v>
      </c>
      <c r="T35" s="664"/>
      <c r="U35" s="660"/>
      <c r="V35" s="661"/>
      <c r="W35" s="660"/>
      <c r="X35" s="662">
        <f t="shared" si="6"/>
        <v>0</v>
      </c>
      <c r="Y35" s="666" t="str">
        <f t="shared" si="7"/>
        <v>         /0</v>
      </c>
    </row>
    <row r="36" spans="1:25" ht="19.5" customHeight="1">
      <c r="A36" s="658" t="s">
        <v>311</v>
      </c>
      <c r="B36" s="659">
        <v>1537</v>
      </c>
      <c r="C36" s="660">
        <v>2587</v>
      </c>
      <c r="D36" s="661">
        <v>0</v>
      </c>
      <c r="E36" s="660">
        <v>0</v>
      </c>
      <c r="F36" s="662">
        <f t="shared" si="0"/>
        <v>4124</v>
      </c>
      <c r="G36" s="663">
        <f t="shared" si="1"/>
        <v>0.004218464065826042</v>
      </c>
      <c r="H36" s="664"/>
      <c r="I36" s="660"/>
      <c r="J36" s="661"/>
      <c r="K36" s="660"/>
      <c r="L36" s="662">
        <f t="shared" si="2"/>
        <v>0</v>
      </c>
      <c r="M36" s="665" t="str">
        <f t="shared" si="3"/>
        <v>         /0</v>
      </c>
      <c r="N36" s="659">
        <v>11516</v>
      </c>
      <c r="O36" s="660">
        <v>15036</v>
      </c>
      <c r="P36" s="661"/>
      <c r="Q36" s="660"/>
      <c r="R36" s="662">
        <f t="shared" si="4"/>
        <v>26552</v>
      </c>
      <c r="S36" s="663">
        <f t="shared" si="5"/>
        <v>0.002665223104529203</v>
      </c>
      <c r="T36" s="664"/>
      <c r="U36" s="660"/>
      <c r="V36" s="661"/>
      <c r="W36" s="660"/>
      <c r="X36" s="662">
        <f t="shared" si="6"/>
        <v>0</v>
      </c>
      <c r="Y36" s="666" t="str">
        <f t="shared" si="7"/>
        <v>         /0</v>
      </c>
    </row>
    <row r="37" spans="1:25" ht="19.5" customHeight="1">
      <c r="A37" s="658" t="s">
        <v>312</v>
      </c>
      <c r="B37" s="659">
        <v>1108</v>
      </c>
      <c r="C37" s="660">
        <v>1541</v>
      </c>
      <c r="D37" s="661">
        <v>0</v>
      </c>
      <c r="E37" s="660">
        <v>0</v>
      </c>
      <c r="F37" s="662">
        <f t="shared" si="0"/>
        <v>2649</v>
      </c>
      <c r="G37" s="663">
        <f t="shared" si="1"/>
        <v>0.0027096778153184254</v>
      </c>
      <c r="H37" s="664">
        <v>890</v>
      </c>
      <c r="I37" s="660">
        <v>942</v>
      </c>
      <c r="J37" s="661"/>
      <c r="K37" s="660"/>
      <c r="L37" s="662">
        <f t="shared" si="2"/>
        <v>1832</v>
      </c>
      <c r="M37" s="665">
        <f t="shared" si="3"/>
        <v>0.44596069868995625</v>
      </c>
      <c r="N37" s="659">
        <v>9855</v>
      </c>
      <c r="O37" s="660">
        <v>10400</v>
      </c>
      <c r="P37" s="661"/>
      <c r="Q37" s="660"/>
      <c r="R37" s="662">
        <f t="shared" si="4"/>
        <v>20255</v>
      </c>
      <c r="S37" s="663">
        <f t="shared" si="5"/>
        <v>0.002033146052359107</v>
      </c>
      <c r="T37" s="664">
        <v>9294</v>
      </c>
      <c r="U37" s="660">
        <v>9195</v>
      </c>
      <c r="V37" s="661"/>
      <c r="W37" s="660"/>
      <c r="X37" s="662">
        <f t="shared" si="6"/>
        <v>18489</v>
      </c>
      <c r="Y37" s="666">
        <f t="shared" si="7"/>
        <v>0.09551625290713406</v>
      </c>
    </row>
    <row r="38" spans="1:25" ht="19.5" customHeight="1">
      <c r="A38" s="658" t="s">
        <v>313</v>
      </c>
      <c r="B38" s="659">
        <v>451</v>
      </c>
      <c r="C38" s="660">
        <v>389</v>
      </c>
      <c r="D38" s="661">
        <v>0</v>
      </c>
      <c r="E38" s="660">
        <v>0</v>
      </c>
      <c r="F38" s="662">
        <f t="shared" si="0"/>
        <v>840</v>
      </c>
      <c r="G38" s="663">
        <f t="shared" si="1"/>
        <v>0.0008592409833399311</v>
      </c>
      <c r="H38" s="664">
        <v>426</v>
      </c>
      <c r="I38" s="660">
        <v>380</v>
      </c>
      <c r="J38" s="661">
        <v>110</v>
      </c>
      <c r="K38" s="660">
        <v>94</v>
      </c>
      <c r="L38" s="662">
        <f t="shared" si="2"/>
        <v>1010</v>
      </c>
      <c r="M38" s="665">
        <f t="shared" si="3"/>
        <v>-0.16831683168316836</v>
      </c>
      <c r="N38" s="659">
        <v>3065</v>
      </c>
      <c r="O38" s="660">
        <v>3268</v>
      </c>
      <c r="P38" s="661">
        <v>309</v>
      </c>
      <c r="Q38" s="660">
        <v>218</v>
      </c>
      <c r="R38" s="662">
        <f t="shared" si="4"/>
        <v>6860</v>
      </c>
      <c r="S38" s="663">
        <f t="shared" si="5"/>
        <v>0.0006885895788291026</v>
      </c>
      <c r="T38" s="664">
        <v>4051</v>
      </c>
      <c r="U38" s="660">
        <v>4730</v>
      </c>
      <c r="V38" s="661">
        <v>494</v>
      </c>
      <c r="W38" s="660">
        <v>597</v>
      </c>
      <c r="X38" s="662">
        <f t="shared" si="6"/>
        <v>9872</v>
      </c>
      <c r="Y38" s="666">
        <f t="shared" si="7"/>
        <v>-0.3051053484602917</v>
      </c>
    </row>
    <row r="39" spans="1:25" ht="19.5" customHeight="1">
      <c r="A39" s="658" t="s">
        <v>314</v>
      </c>
      <c r="B39" s="659">
        <v>165</v>
      </c>
      <c r="C39" s="660">
        <v>331</v>
      </c>
      <c r="D39" s="661">
        <v>0</v>
      </c>
      <c r="E39" s="660">
        <v>0</v>
      </c>
      <c r="F39" s="662">
        <f t="shared" si="0"/>
        <v>496</v>
      </c>
      <c r="G39" s="663">
        <f t="shared" si="1"/>
        <v>0.0005073613425435784</v>
      </c>
      <c r="H39" s="664"/>
      <c r="I39" s="660"/>
      <c r="J39" s="661"/>
      <c r="K39" s="660"/>
      <c r="L39" s="662">
        <f t="shared" si="2"/>
        <v>0</v>
      </c>
      <c r="M39" s="665" t="str">
        <f t="shared" si="3"/>
        <v>         /0</v>
      </c>
      <c r="N39" s="659">
        <v>534</v>
      </c>
      <c r="O39" s="660">
        <v>787</v>
      </c>
      <c r="P39" s="661">
        <v>0</v>
      </c>
      <c r="Q39" s="660"/>
      <c r="R39" s="662">
        <f t="shared" si="4"/>
        <v>1321</v>
      </c>
      <c r="S39" s="663">
        <f t="shared" si="5"/>
        <v>0.00013259866379493362</v>
      </c>
      <c r="T39" s="664"/>
      <c r="U39" s="660"/>
      <c r="V39" s="661"/>
      <c r="W39" s="660"/>
      <c r="X39" s="662">
        <f t="shared" si="6"/>
        <v>0</v>
      </c>
      <c r="Y39" s="666" t="str">
        <f t="shared" si="7"/>
        <v>         /0</v>
      </c>
    </row>
    <row r="40" spans="1:25" ht="19.5" customHeight="1" thickBot="1">
      <c r="A40" s="667" t="s">
        <v>177</v>
      </c>
      <c r="B40" s="668">
        <v>0</v>
      </c>
      <c r="C40" s="669">
        <v>0</v>
      </c>
      <c r="D40" s="670">
        <v>57</v>
      </c>
      <c r="E40" s="669">
        <v>48</v>
      </c>
      <c r="F40" s="671">
        <f t="shared" si="0"/>
        <v>105</v>
      </c>
      <c r="G40" s="672">
        <f t="shared" si="1"/>
        <v>0.00010740512291749139</v>
      </c>
      <c r="H40" s="673">
        <v>204</v>
      </c>
      <c r="I40" s="669">
        <v>262</v>
      </c>
      <c r="J40" s="670">
        <v>153</v>
      </c>
      <c r="K40" s="669">
        <v>153</v>
      </c>
      <c r="L40" s="671">
        <f t="shared" si="2"/>
        <v>772</v>
      </c>
      <c r="M40" s="674">
        <f t="shared" si="3"/>
        <v>-0.8639896373056994</v>
      </c>
      <c r="N40" s="668">
        <v>347</v>
      </c>
      <c r="O40" s="669">
        <v>296</v>
      </c>
      <c r="P40" s="670">
        <v>979</v>
      </c>
      <c r="Q40" s="669">
        <v>1043</v>
      </c>
      <c r="R40" s="671">
        <f t="shared" si="4"/>
        <v>2665</v>
      </c>
      <c r="S40" s="672">
        <f t="shared" si="5"/>
        <v>0.00026750600985124757</v>
      </c>
      <c r="T40" s="673">
        <v>4371</v>
      </c>
      <c r="U40" s="669">
        <v>3842</v>
      </c>
      <c r="V40" s="670">
        <v>928</v>
      </c>
      <c r="W40" s="669">
        <v>964</v>
      </c>
      <c r="X40" s="671">
        <f t="shared" si="6"/>
        <v>10105</v>
      </c>
      <c r="Y40" s="675">
        <f t="shared" si="7"/>
        <v>-0.7362691736763978</v>
      </c>
    </row>
    <row r="41" ht="15">
      <c r="A41" s="113" t="s">
        <v>146</v>
      </c>
    </row>
    <row r="42" ht="15">
      <c r="A42" s="113" t="s">
        <v>42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1:Y65536 M41:M65536 Y3 M3 M5:M8 Y5:Y8">
    <cfRule type="cellIs" priority="3" dxfId="93" operator="lessThan" stopIfTrue="1">
      <formula>0</formula>
    </cfRule>
  </conditionalFormatting>
  <conditionalFormatting sqref="M9:M40 Y9:Y40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">
      <selection activeCell="H17" sqref="H17"/>
    </sheetView>
  </sheetViews>
  <sheetFormatPr defaultColWidth="8.00390625" defaultRowHeight="15"/>
  <cols>
    <col min="1" max="1" width="29.8515625" style="112" customWidth="1"/>
    <col min="2" max="2" width="9.140625" style="112" customWidth="1"/>
    <col min="3" max="3" width="10.7109375" style="112" customWidth="1"/>
    <col min="4" max="4" width="8.7109375" style="112" bestFit="1" customWidth="1"/>
    <col min="5" max="5" width="10.7109375" style="112" bestFit="1" customWidth="1"/>
    <col min="6" max="6" width="10.140625" style="112" customWidth="1"/>
    <col min="7" max="7" width="11.28125" style="112" bestFit="1" customWidth="1"/>
    <col min="8" max="8" width="10.00390625" style="112" customWidth="1"/>
    <col min="9" max="9" width="10.8515625" style="112" bestFit="1" customWidth="1"/>
    <col min="10" max="10" width="9.00390625" style="112" bestFit="1" customWidth="1"/>
    <col min="11" max="11" width="10.7109375" style="112" bestFit="1" customWidth="1"/>
    <col min="12" max="12" width="9.28125" style="112" customWidth="1"/>
    <col min="13" max="13" width="9.7109375" style="112" customWidth="1"/>
    <col min="14" max="14" width="10.7109375" style="112" customWidth="1"/>
    <col min="15" max="15" width="12.28125" style="112" bestFit="1" customWidth="1"/>
    <col min="16" max="16" width="9.28125" style="112" customWidth="1"/>
    <col min="17" max="17" width="10.7109375" style="112" bestFit="1" customWidth="1"/>
    <col min="18" max="18" width="10.28125" style="112" bestFit="1" customWidth="1"/>
    <col min="19" max="19" width="11.28125" style="112" bestFit="1" customWidth="1"/>
    <col min="20" max="20" width="10.28125" style="112" bestFit="1" customWidth="1"/>
    <col min="21" max="21" width="10.28125" style="112" customWidth="1"/>
    <col min="22" max="22" width="9.28125" style="112" customWidth="1"/>
    <col min="23" max="23" width="10.28125" style="112" customWidth="1"/>
    <col min="24" max="24" width="10.71093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529" t="s">
        <v>28</v>
      </c>
      <c r="Y1" s="530"/>
    </row>
    <row r="2" ht="5.25" customHeight="1" thickBot="1"/>
    <row r="3" spans="1:25" ht="24" customHeight="1" thickTop="1">
      <c r="A3" s="531" t="s">
        <v>47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3"/>
    </row>
    <row r="4" spans="1:25" ht="21" customHeight="1" thickBot="1">
      <c r="A4" s="548" t="s">
        <v>45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50"/>
    </row>
    <row r="5" spans="1:25" s="158" customFormat="1" ht="19.5" customHeight="1" thickBot="1" thickTop="1">
      <c r="A5" s="534" t="s">
        <v>44</v>
      </c>
      <c r="B5" s="520" t="s">
        <v>36</v>
      </c>
      <c r="C5" s="521"/>
      <c r="D5" s="521"/>
      <c r="E5" s="521"/>
      <c r="F5" s="521"/>
      <c r="G5" s="521"/>
      <c r="H5" s="521"/>
      <c r="I5" s="521"/>
      <c r="J5" s="522"/>
      <c r="K5" s="522"/>
      <c r="L5" s="522"/>
      <c r="M5" s="523"/>
      <c r="N5" s="524" t="s">
        <v>35</v>
      </c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3"/>
    </row>
    <row r="6" spans="1:25" s="157" customFormat="1" ht="26.25" customHeight="1" thickBot="1">
      <c r="A6" s="535"/>
      <c r="B6" s="527" t="s">
        <v>154</v>
      </c>
      <c r="C6" s="516"/>
      <c r="D6" s="516"/>
      <c r="E6" s="516"/>
      <c r="F6" s="528"/>
      <c r="G6" s="517" t="s">
        <v>34</v>
      </c>
      <c r="H6" s="527" t="s">
        <v>155</v>
      </c>
      <c r="I6" s="516"/>
      <c r="J6" s="516"/>
      <c r="K6" s="516"/>
      <c r="L6" s="528"/>
      <c r="M6" s="517" t="s">
        <v>33</v>
      </c>
      <c r="N6" s="515" t="s">
        <v>156</v>
      </c>
      <c r="O6" s="516"/>
      <c r="P6" s="516"/>
      <c r="Q6" s="516"/>
      <c r="R6" s="516"/>
      <c r="S6" s="517" t="s">
        <v>34</v>
      </c>
      <c r="T6" s="515" t="s">
        <v>157</v>
      </c>
      <c r="U6" s="516"/>
      <c r="V6" s="516"/>
      <c r="W6" s="516"/>
      <c r="X6" s="516"/>
      <c r="Y6" s="517" t="s">
        <v>33</v>
      </c>
    </row>
    <row r="7" spans="1:25" s="152" customFormat="1" ht="26.25" customHeight="1">
      <c r="A7" s="536"/>
      <c r="B7" s="540" t="s">
        <v>22</v>
      </c>
      <c r="C7" s="541"/>
      <c r="D7" s="538" t="s">
        <v>21</v>
      </c>
      <c r="E7" s="539"/>
      <c r="F7" s="525" t="s">
        <v>17</v>
      </c>
      <c r="G7" s="518"/>
      <c r="H7" s="540" t="s">
        <v>22</v>
      </c>
      <c r="I7" s="541"/>
      <c r="J7" s="538" t="s">
        <v>21</v>
      </c>
      <c r="K7" s="539"/>
      <c r="L7" s="525" t="s">
        <v>17</v>
      </c>
      <c r="M7" s="518"/>
      <c r="N7" s="541" t="s">
        <v>22</v>
      </c>
      <c r="O7" s="541"/>
      <c r="P7" s="546" t="s">
        <v>21</v>
      </c>
      <c r="Q7" s="541"/>
      <c r="R7" s="525" t="s">
        <v>17</v>
      </c>
      <c r="S7" s="518"/>
      <c r="T7" s="547" t="s">
        <v>22</v>
      </c>
      <c r="U7" s="539"/>
      <c r="V7" s="538" t="s">
        <v>21</v>
      </c>
      <c r="W7" s="542"/>
      <c r="X7" s="525" t="s">
        <v>17</v>
      </c>
      <c r="Y7" s="518"/>
    </row>
    <row r="8" spans="1:25" s="152" customFormat="1" ht="16.5" customHeight="1" thickBot="1">
      <c r="A8" s="537"/>
      <c r="B8" s="155" t="s">
        <v>31</v>
      </c>
      <c r="C8" s="153" t="s">
        <v>30</v>
      </c>
      <c r="D8" s="154" t="s">
        <v>31</v>
      </c>
      <c r="E8" s="153" t="s">
        <v>30</v>
      </c>
      <c r="F8" s="526"/>
      <c r="G8" s="519"/>
      <c r="H8" s="155" t="s">
        <v>31</v>
      </c>
      <c r="I8" s="153" t="s">
        <v>30</v>
      </c>
      <c r="J8" s="154" t="s">
        <v>31</v>
      </c>
      <c r="K8" s="153" t="s">
        <v>30</v>
      </c>
      <c r="L8" s="526"/>
      <c r="M8" s="519"/>
      <c r="N8" s="155" t="s">
        <v>31</v>
      </c>
      <c r="O8" s="153" t="s">
        <v>30</v>
      </c>
      <c r="P8" s="154" t="s">
        <v>31</v>
      </c>
      <c r="Q8" s="153" t="s">
        <v>30</v>
      </c>
      <c r="R8" s="526"/>
      <c r="S8" s="519"/>
      <c r="T8" s="155" t="s">
        <v>31</v>
      </c>
      <c r="U8" s="153" t="s">
        <v>30</v>
      </c>
      <c r="V8" s="154" t="s">
        <v>31</v>
      </c>
      <c r="W8" s="153" t="s">
        <v>30</v>
      </c>
      <c r="X8" s="526"/>
      <c r="Y8" s="519"/>
    </row>
    <row r="9" spans="1:25" s="159" customFormat="1" ht="18" customHeight="1" thickBot="1" thickTop="1">
      <c r="A9" s="169" t="s">
        <v>24</v>
      </c>
      <c r="B9" s="168">
        <f>SUM(B10:B46)</f>
        <v>28046.176000000007</v>
      </c>
      <c r="C9" s="162">
        <f>SUM(C10:C46)</f>
        <v>19066.037999999997</v>
      </c>
      <c r="D9" s="163">
        <f>SUM(D10:D46)</f>
        <v>914.3299999999999</v>
      </c>
      <c r="E9" s="162">
        <f>SUM(E10:E46)</f>
        <v>678.777</v>
      </c>
      <c r="F9" s="161">
        <f>SUM(B9:E9)</f>
        <v>48705.32100000001</v>
      </c>
      <c r="G9" s="165">
        <f>F9/$F$9</f>
        <v>1</v>
      </c>
      <c r="H9" s="164">
        <f>SUM(H10:H46)</f>
        <v>24410.231999999996</v>
      </c>
      <c r="I9" s="162">
        <f>SUM(I10:I46)</f>
        <v>18384.568999999992</v>
      </c>
      <c r="J9" s="163">
        <f>SUM(J10:J46)</f>
        <v>2283.2290000000003</v>
      </c>
      <c r="K9" s="162">
        <f>SUM(K10:K46)</f>
        <v>2226.2659999999996</v>
      </c>
      <c r="L9" s="161">
        <f>SUM(H9:K9)</f>
        <v>47304.29599999999</v>
      </c>
      <c r="M9" s="167">
        <f>IF(ISERROR(F9/L9-1),"         /0",(F9/L9-1))</f>
        <v>0.029617288882177295</v>
      </c>
      <c r="N9" s="166">
        <f>SUM(N10:N46)</f>
        <v>329360.1969999999</v>
      </c>
      <c r="O9" s="162">
        <f>SUM(O10:O46)</f>
        <v>195789.49799999996</v>
      </c>
      <c r="P9" s="163">
        <f>SUM(P10:P46)</f>
        <v>38812.917</v>
      </c>
      <c r="Q9" s="162">
        <f>SUM(Q10:Q46)</f>
        <v>18159.362999999998</v>
      </c>
      <c r="R9" s="161">
        <f>SUM(N9:Q9)</f>
        <v>582121.9749999999</v>
      </c>
      <c r="S9" s="165">
        <f>R9/$R$9</f>
        <v>1</v>
      </c>
      <c r="T9" s="164">
        <f>SUM(T10:T46)</f>
        <v>312575.59100000013</v>
      </c>
      <c r="U9" s="162">
        <f>SUM(U10:U46)</f>
        <v>191251.389</v>
      </c>
      <c r="V9" s="163">
        <f>SUM(V10:V46)</f>
        <v>33697.48700000001</v>
      </c>
      <c r="W9" s="162">
        <f>SUM(W10:W46)</f>
        <v>24790.196000000004</v>
      </c>
      <c r="X9" s="161">
        <f>SUM(T9:W9)</f>
        <v>562314.6630000001</v>
      </c>
      <c r="Y9" s="160">
        <f>IF(ISERROR(R9/X9-1),"         /0",(R9/X9-1))</f>
        <v>0.035224605195827596</v>
      </c>
    </row>
    <row r="10" spans="1:25" ht="19.5" customHeight="1" thickTop="1">
      <c r="A10" s="649" t="s">
        <v>286</v>
      </c>
      <c r="B10" s="650">
        <v>8252.508</v>
      </c>
      <c r="C10" s="651">
        <v>6181.576</v>
      </c>
      <c r="D10" s="652">
        <v>0</v>
      </c>
      <c r="E10" s="651">
        <v>0</v>
      </c>
      <c r="F10" s="653">
        <f>SUM(B10:E10)</f>
        <v>14434.083999999999</v>
      </c>
      <c r="G10" s="654">
        <f>F10/$F$9</f>
        <v>0.29635538178672505</v>
      </c>
      <c r="H10" s="655">
        <v>6528.669999999999</v>
      </c>
      <c r="I10" s="651">
        <v>5577.595</v>
      </c>
      <c r="J10" s="652"/>
      <c r="K10" s="651"/>
      <c r="L10" s="653">
        <f>SUM(H10:K10)</f>
        <v>12106.265</v>
      </c>
      <c r="M10" s="656">
        <f>IF(ISERROR(F10/L10-1),"         /0",(F10/L10-1))</f>
        <v>0.19228217786410595</v>
      </c>
      <c r="N10" s="650">
        <v>100426.12700000001</v>
      </c>
      <c r="O10" s="651">
        <v>67755.62400000003</v>
      </c>
      <c r="P10" s="652">
        <v>43.935</v>
      </c>
      <c r="Q10" s="651"/>
      <c r="R10" s="653">
        <f>SUM(N10:Q10)</f>
        <v>168225.68600000005</v>
      </c>
      <c r="S10" s="654">
        <f>R10/$R$9</f>
        <v>0.28898700482832673</v>
      </c>
      <c r="T10" s="655">
        <v>72081.864</v>
      </c>
      <c r="U10" s="651">
        <v>56062.314</v>
      </c>
      <c r="V10" s="652"/>
      <c r="W10" s="651"/>
      <c r="X10" s="653">
        <f>SUM(T10:W10)</f>
        <v>128144.178</v>
      </c>
      <c r="Y10" s="657">
        <f>IF(ISERROR(R10/X10-1),"         /0",IF(R10/X10&gt;5,"  *  ",(R10/X10-1)))</f>
        <v>0.3127844637623727</v>
      </c>
    </row>
    <row r="11" spans="1:25" ht="19.5" customHeight="1">
      <c r="A11" s="658" t="s">
        <v>315</v>
      </c>
      <c r="B11" s="659">
        <v>3661.228</v>
      </c>
      <c r="C11" s="660">
        <v>1986.697</v>
      </c>
      <c r="D11" s="661">
        <v>0</v>
      </c>
      <c r="E11" s="660">
        <v>100.33</v>
      </c>
      <c r="F11" s="662">
        <f>SUM(B11:E11)</f>
        <v>5748.255</v>
      </c>
      <c r="G11" s="663">
        <f>F11/$F$9</f>
        <v>0.11802108849667572</v>
      </c>
      <c r="H11" s="664">
        <v>3332.346</v>
      </c>
      <c r="I11" s="660">
        <v>2002.905</v>
      </c>
      <c r="J11" s="661">
        <v>2.503</v>
      </c>
      <c r="K11" s="660">
        <v>363.74099999999993</v>
      </c>
      <c r="L11" s="662">
        <f>SUM(H11:K11)</f>
        <v>5701.495</v>
      </c>
      <c r="M11" s="665">
        <f>IF(ISERROR(F11/L11-1),"         /0",(F11/L11-1))</f>
        <v>0.008201357714073376</v>
      </c>
      <c r="N11" s="659">
        <v>40895.29000000001</v>
      </c>
      <c r="O11" s="660">
        <v>19065.447</v>
      </c>
      <c r="P11" s="661">
        <v>702.519</v>
      </c>
      <c r="Q11" s="660">
        <v>2058.973</v>
      </c>
      <c r="R11" s="662">
        <f>SUM(N11:Q11)</f>
        <v>62722.22900000001</v>
      </c>
      <c r="S11" s="663">
        <f>R11/$R$9</f>
        <v>0.1077475712886462</v>
      </c>
      <c r="T11" s="664">
        <v>45782.852</v>
      </c>
      <c r="U11" s="660">
        <v>20391.268</v>
      </c>
      <c r="V11" s="661">
        <v>274.046</v>
      </c>
      <c r="W11" s="660">
        <v>3729.378</v>
      </c>
      <c r="X11" s="662">
        <f>SUM(T11:W11)</f>
        <v>70177.544</v>
      </c>
      <c r="Y11" s="666">
        <f>IF(ISERROR(R11/X11-1),"         /0",IF(R11/X11&gt;5,"  *  ",(R11/X11-1)))</f>
        <v>-0.10623505148598511</v>
      </c>
    </row>
    <row r="12" spans="1:25" ht="19.5" customHeight="1">
      <c r="A12" s="658" t="s">
        <v>288</v>
      </c>
      <c r="B12" s="659">
        <v>2605.5750000000003</v>
      </c>
      <c r="C12" s="660">
        <v>1897.9979999999998</v>
      </c>
      <c r="D12" s="661">
        <v>0</v>
      </c>
      <c r="E12" s="660">
        <v>0</v>
      </c>
      <c r="F12" s="662">
        <f>SUM(B12:E12)</f>
        <v>4503.573</v>
      </c>
      <c r="G12" s="663">
        <f>F12/$F$9</f>
        <v>0.09246572874450411</v>
      </c>
      <c r="H12" s="664">
        <v>3054.199</v>
      </c>
      <c r="I12" s="660">
        <v>2228.202</v>
      </c>
      <c r="J12" s="661"/>
      <c r="K12" s="660"/>
      <c r="L12" s="662">
        <f>SUM(H12:K12)</f>
        <v>5282.401</v>
      </c>
      <c r="M12" s="665">
        <f>IF(ISERROR(F12/L12-1),"         /0",(F12/L12-1))</f>
        <v>-0.1474382577165193</v>
      </c>
      <c r="N12" s="659">
        <v>39528.55999999999</v>
      </c>
      <c r="O12" s="660">
        <v>16314.301000000003</v>
      </c>
      <c r="P12" s="661"/>
      <c r="Q12" s="660"/>
      <c r="R12" s="662">
        <f>SUM(N12:Q12)</f>
        <v>55842.86099999999</v>
      </c>
      <c r="S12" s="663">
        <f>R12/$R$9</f>
        <v>0.09592982810861934</v>
      </c>
      <c r="T12" s="664">
        <v>44931.86099999999</v>
      </c>
      <c r="U12" s="660">
        <v>20033.729</v>
      </c>
      <c r="V12" s="661"/>
      <c r="W12" s="660"/>
      <c r="X12" s="662">
        <f>SUM(T12:W12)</f>
        <v>64965.58999999999</v>
      </c>
      <c r="Y12" s="666">
        <f>IF(ISERROR(R12/X12-1),"         /0",IF(R12/X12&gt;5,"  *  ",(R12/X12-1)))</f>
        <v>-0.1404240152363736</v>
      </c>
    </row>
    <row r="13" spans="1:25" ht="19.5" customHeight="1">
      <c r="A13" s="658" t="s">
        <v>316</v>
      </c>
      <c r="B13" s="659">
        <v>2912.4680000000003</v>
      </c>
      <c r="C13" s="660">
        <v>1577.039</v>
      </c>
      <c r="D13" s="661">
        <v>0</v>
      </c>
      <c r="E13" s="660">
        <v>0</v>
      </c>
      <c r="F13" s="662">
        <f>SUM(B13:E13)</f>
        <v>4489.5070000000005</v>
      </c>
      <c r="G13" s="663">
        <f>F13/$F$9</f>
        <v>0.09217693073001201</v>
      </c>
      <c r="H13" s="664">
        <v>2110.111</v>
      </c>
      <c r="I13" s="660">
        <v>1372.464</v>
      </c>
      <c r="J13" s="661"/>
      <c r="K13" s="660"/>
      <c r="L13" s="662">
        <f>SUM(H13:K13)</f>
        <v>3482.575</v>
      </c>
      <c r="M13" s="665">
        <f>IF(ISERROR(F13/L13-1),"         /0",(F13/L13-1))</f>
        <v>0.28913433307251113</v>
      </c>
      <c r="N13" s="659">
        <v>26241.207</v>
      </c>
      <c r="O13" s="660">
        <v>16170.563999999998</v>
      </c>
      <c r="P13" s="661">
        <v>4313.588</v>
      </c>
      <c r="Q13" s="660">
        <v>1132.827</v>
      </c>
      <c r="R13" s="662">
        <f>SUM(N13:Q13)</f>
        <v>47858.185999999994</v>
      </c>
      <c r="S13" s="663">
        <f>R13/$R$9</f>
        <v>0.0822133299468724</v>
      </c>
      <c r="T13" s="664">
        <v>25418.38</v>
      </c>
      <c r="U13" s="660">
        <v>14720.945</v>
      </c>
      <c r="V13" s="661"/>
      <c r="W13" s="660"/>
      <c r="X13" s="662">
        <f>SUM(T13:W13)</f>
        <v>40139.325</v>
      </c>
      <c r="Y13" s="666">
        <f>IF(ISERROR(R13/X13-1),"         /0",IF(R13/X13&gt;5,"  *  ",(R13/X13-1)))</f>
        <v>0.19230171409210284</v>
      </c>
    </row>
    <row r="14" spans="1:25" ht="19.5" customHeight="1">
      <c r="A14" s="658" t="s">
        <v>158</v>
      </c>
      <c r="B14" s="659">
        <v>2014.8050000000003</v>
      </c>
      <c r="C14" s="660">
        <v>2025.4030000000002</v>
      </c>
      <c r="D14" s="661">
        <v>0.03</v>
      </c>
      <c r="E14" s="660">
        <v>0</v>
      </c>
      <c r="F14" s="662">
        <f aca="true" t="shared" si="0" ref="F14:F26">SUM(B14:E14)</f>
        <v>4040.2380000000007</v>
      </c>
      <c r="G14" s="663">
        <f aca="true" t="shared" si="1" ref="G14:G26">F14/$F$9</f>
        <v>0.0829527024367625</v>
      </c>
      <c r="H14" s="664">
        <v>2048.156</v>
      </c>
      <c r="I14" s="660">
        <v>2098.0569999999993</v>
      </c>
      <c r="J14" s="661">
        <v>0</v>
      </c>
      <c r="K14" s="660">
        <v>0</v>
      </c>
      <c r="L14" s="662">
        <f aca="true" t="shared" si="2" ref="L14:L26">SUM(H14:K14)</f>
        <v>4146.213</v>
      </c>
      <c r="M14" s="665">
        <f aca="true" t="shared" si="3" ref="M14:M26">IF(ISERROR(F14/L14-1),"         /0",(F14/L14-1))</f>
        <v>-0.02555946836305778</v>
      </c>
      <c r="N14" s="659">
        <v>23632.76499999998</v>
      </c>
      <c r="O14" s="660">
        <v>21611.095</v>
      </c>
      <c r="P14" s="661">
        <v>14.345999999999998</v>
      </c>
      <c r="Q14" s="660">
        <v>0.049</v>
      </c>
      <c r="R14" s="662">
        <f aca="true" t="shared" si="4" ref="R14:R26">SUM(N14:Q14)</f>
        <v>45258.25499999998</v>
      </c>
      <c r="S14" s="663">
        <f aca="true" t="shared" si="5" ref="S14:S26">R14/$R$9</f>
        <v>0.0777470305944042</v>
      </c>
      <c r="T14" s="664">
        <v>25036.48100000002</v>
      </c>
      <c r="U14" s="660">
        <v>19760.346000000016</v>
      </c>
      <c r="V14" s="661">
        <v>3.119</v>
      </c>
      <c r="W14" s="660">
        <v>0.589</v>
      </c>
      <c r="X14" s="662">
        <f aca="true" t="shared" si="6" ref="X14:X26">SUM(T14:W14)</f>
        <v>44800.53500000003</v>
      </c>
      <c r="Y14" s="666">
        <f aca="true" t="shared" si="7" ref="Y14:Y26">IF(ISERROR(R14/X14-1),"         /0",IF(R14/X14&gt;5,"  *  ",(R14/X14-1)))</f>
        <v>0.010216842276547622</v>
      </c>
    </row>
    <row r="15" spans="1:25" ht="19.5" customHeight="1">
      <c r="A15" s="658" t="s">
        <v>282</v>
      </c>
      <c r="B15" s="659">
        <v>725.644</v>
      </c>
      <c r="C15" s="660">
        <v>681.2170000000001</v>
      </c>
      <c r="D15" s="661">
        <v>0</v>
      </c>
      <c r="E15" s="660">
        <v>0</v>
      </c>
      <c r="F15" s="662">
        <f t="shared" si="0"/>
        <v>1406.861</v>
      </c>
      <c r="G15" s="663">
        <f t="shared" si="1"/>
        <v>0.028885160206623003</v>
      </c>
      <c r="H15" s="664">
        <v>279.60900000000004</v>
      </c>
      <c r="I15" s="660">
        <v>134.994</v>
      </c>
      <c r="J15" s="661"/>
      <c r="K15" s="660"/>
      <c r="L15" s="662">
        <f t="shared" si="2"/>
        <v>414.60300000000007</v>
      </c>
      <c r="M15" s="665">
        <f t="shared" si="3"/>
        <v>2.393272600535934</v>
      </c>
      <c r="N15" s="659">
        <v>5944.040000000002</v>
      </c>
      <c r="O15" s="660">
        <v>5460.925</v>
      </c>
      <c r="P15" s="661"/>
      <c r="Q15" s="660"/>
      <c r="R15" s="662">
        <f t="shared" si="4"/>
        <v>11404.965000000002</v>
      </c>
      <c r="S15" s="663">
        <f t="shared" si="5"/>
        <v>0.01959205371004935</v>
      </c>
      <c r="T15" s="664">
        <v>4836.749000000002</v>
      </c>
      <c r="U15" s="660">
        <v>2979.5819999999994</v>
      </c>
      <c r="V15" s="661"/>
      <c r="W15" s="660"/>
      <c r="X15" s="662">
        <f t="shared" si="6"/>
        <v>7816.331000000001</v>
      </c>
      <c r="Y15" s="666">
        <f t="shared" si="7"/>
        <v>0.4591200142368588</v>
      </c>
    </row>
    <row r="16" spans="1:25" ht="19.5" customHeight="1">
      <c r="A16" s="658" t="s">
        <v>317</v>
      </c>
      <c r="B16" s="659">
        <v>0</v>
      </c>
      <c r="C16" s="660">
        <v>0</v>
      </c>
      <c r="D16" s="661">
        <v>854.954</v>
      </c>
      <c r="E16" s="660">
        <v>523.4639999999999</v>
      </c>
      <c r="F16" s="662">
        <f>SUM(B16:E16)</f>
        <v>1378.418</v>
      </c>
      <c r="G16" s="663">
        <f>F16/$F$9</f>
        <v>0.028301178838344983</v>
      </c>
      <c r="H16" s="664"/>
      <c r="I16" s="660"/>
      <c r="J16" s="661">
        <v>1329.875</v>
      </c>
      <c r="K16" s="660">
        <v>796.408</v>
      </c>
      <c r="L16" s="662">
        <f>SUM(H16:K16)</f>
        <v>2126.283</v>
      </c>
      <c r="M16" s="665">
        <f>IF(ISERROR(F16/L16-1),"         /0",(F16/L16-1))</f>
        <v>-0.3517241119832121</v>
      </c>
      <c r="N16" s="659"/>
      <c r="O16" s="660"/>
      <c r="P16" s="661">
        <v>28240.644</v>
      </c>
      <c r="Q16" s="660">
        <v>9352.256999999996</v>
      </c>
      <c r="R16" s="662">
        <f>SUM(N16:Q16)</f>
        <v>37592.901</v>
      </c>
      <c r="S16" s="663">
        <f>R16/$R$9</f>
        <v>0.06457907898082701</v>
      </c>
      <c r="T16" s="664"/>
      <c r="U16" s="660"/>
      <c r="V16" s="661">
        <v>14336.743000000002</v>
      </c>
      <c r="W16" s="660">
        <v>6564.374000000001</v>
      </c>
      <c r="X16" s="662">
        <f>SUM(T16:W16)</f>
        <v>20901.117000000002</v>
      </c>
      <c r="Y16" s="666">
        <f>IF(ISERROR(R16/X16-1),"         /0",IF(R16/X16&gt;5,"  *  ",(R16/X16-1)))</f>
        <v>0.7986072706066376</v>
      </c>
    </row>
    <row r="17" spans="1:25" ht="19.5" customHeight="1">
      <c r="A17" s="658" t="s">
        <v>318</v>
      </c>
      <c r="B17" s="659">
        <v>1281.193</v>
      </c>
      <c r="C17" s="660">
        <v>0</v>
      </c>
      <c r="D17" s="661">
        <v>0</v>
      </c>
      <c r="E17" s="660">
        <v>0</v>
      </c>
      <c r="F17" s="662">
        <f>SUM(B17:E17)</f>
        <v>1281.193</v>
      </c>
      <c r="G17" s="663">
        <f>F17/$F$9</f>
        <v>0.026304990372612466</v>
      </c>
      <c r="H17" s="664">
        <v>1157.996</v>
      </c>
      <c r="I17" s="660">
        <v>898.789</v>
      </c>
      <c r="J17" s="661"/>
      <c r="K17" s="660"/>
      <c r="L17" s="662">
        <f>SUM(H17:K17)</f>
        <v>2056.785</v>
      </c>
      <c r="M17" s="665">
        <f>IF(ISERROR(F17/L17-1),"         /0",(F17/L17-1))</f>
        <v>-0.37708948674752096</v>
      </c>
      <c r="N17" s="659">
        <v>15778.205</v>
      </c>
      <c r="O17" s="660"/>
      <c r="P17" s="661"/>
      <c r="Q17" s="660"/>
      <c r="R17" s="662">
        <f>SUM(N17:Q17)</f>
        <v>15778.205</v>
      </c>
      <c r="S17" s="663">
        <f>R17/$R$9</f>
        <v>0.02710463730560937</v>
      </c>
      <c r="T17" s="664">
        <v>15591.171999999997</v>
      </c>
      <c r="U17" s="660">
        <v>8208.669</v>
      </c>
      <c r="V17" s="661"/>
      <c r="W17" s="660"/>
      <c r="X17" s="662">
        <f>SUM(T17:W17)</f>
        <v>23799.840999999997</v>
      </c>
      <c r="Y17" s="666">
        <f>IF(ISERROR(R17/X17-1),"         /0",IF(R17/X17&gt;5,"  *  ",(R17/X17-1)))</f>
        <v>-0.33704578110416783</v>
      </c>
    </row>
    <row r="18" spans="1:25" ht="19.5" customHeight="1">
      <c r="A18" s="658" t="s">
        <v>319</v>
      </c>
      <c r="B18" s="659">
        <v>1087.594</v>
      </c>
      <c r="C18" s="660">
        <v>121.985</v>
      </c>
      <c r="D18" s="661">
        <v>0</v>
      </c>
      <c r="E18" s="660">
        <v>0</v>
      </c>
      <c r="F18" s="662">
        <f>SUM(B18:E18)</f>
        <v>1209.579</v>
      </c>
      <c r="G18" s="663">
        <f>F18/$F$9</f>
        <v>0.024834637677472647</v>
      </c>
      <c r="H18" s="664">
        <v>376.475</v>
      </c>
      <c r="I18" s="660">
        <v>494.982</v>
      </c>
      <c r="J18" s="661"/>
      <c r="K18" s="660"/>
      <c r="L18" s="662">
        <f>SUM(H18:K18)</f>
        <v>871.4570000000001</v>
      </c>
      <c r="M18" s="665">
        <f>IF(ISERROR(F18/L18-1),"         /0",(F18/L18-1))</f>
        <v>0.38799619487823245</v>
      </c>
      <c r="N18" s="659">
        <v>9732.061000000002</v>
      </c>
      <c r="O18" s="660">
        <v>3959.059</v>
      </c>
      <c r="P18" s="661">
        <v>184.829</v>
      </c>
      <c r="Q18" s="660">
        <v>8.03</v>
      </c>
      <c r="R18" s="662">
        <f>SUM(N18:Q18)</f>
        <v>13883.979000000003</v>
      </c>
      <c r="S18" s="663">
        <f>R18/$R$9</f>
        <v>0.02385063542739476</v>
      </c>
      <c r="T18" s="664">
        <v>3809.548</v>
      </c>
      <c r="U18" s="660">
        <v>2915.2819999999997</v>
      </c>
      <c r="V18" s="661">
        <v>100.69</v>
      </c>
      <c r="W18" s="660">
        <v>11.317</v>
      </c>
      <c r="X18" s="662">
        <f>SUM(T18:W18)</f>
        <v>6836.8369999999995</v>
      </c>
      <c r="Y18" s="666">
        <f>IF(ISERROR(R18/X18-1),"         /0",IF(R18/X18&gt;5,"  *  ",(R18/X18-1)))</f>
        <v>1.030760569544075</v>
      </c>
    </row>
    <row r="19" spans="1:25" ht="19.5" customHeight="1">
      <c r="A19" s="658" t="s">
        <v>298</v>
      </c>
      <c r="B19" s="659">
        <v>311.949</v>
      </c>
      <c r="C19" s="660">
        <v>700.204</v>
      </c>
      <c r="D19" s="661">
        <v>0</v>
      </c>
      <c r="E19" s="660">
        <v>0</v>
      </c>
      <c r="F19" s="662">
        <f t="shared" si="0"/>
        <v>1012.153</v>
      </c>
      <c r="G19" s="663">
        <f t="shared" si="1"/>
        <v>0.020781158592507783</v>
      </c>
      <c r="H19" s="664"/>
      <c r="I19" s="660"/>
      <c r="J19" s="661"/>
      <c r="K19" s="660"/>
      <c r="L19" s="662">
        <f t="shared" si="2"/>
        <v>0</v>
      </c>
      <c r="M19" s="665" t="str">
        <f t="shared" si="3"/>
        <v>         /0</v>
      </c>
      <c r="N19" s="659">
        <v>1447.7730000000001</v>
      </c>
      <c r="O19" s="660">
        <v>2785.482</v>
      </c>
      <c r="P19" s="661"/>
      <c r="Q19" s="660"/>
      <c r="R19" s="662">
        <f t="shared" si="4"/>
        <v>4233.255</v>
      </c>
      <c r="S19" s="663">
        <f t="shared" si="5"/>
        <v>0.007272109938814801</v>
      </c>
      <c r="T19" s="664">
        <v>3394.5569999999993</v>
      </c>
      <c r="U19" s="660">
        <v>4139.423</v>
      </c>
      <c r="V19" s="661"/>
      <c r="W19" s="660"/>
      <c r="X19" s="662">
        <f t="shared" si="6"/>
        <v>7533.98</v>
      </c>
      <c r="Y19" s="666">
        <f t="shared" si="7"/>
        <v>-0.438111728462247</v>
      </c>
    </row>
    <row r="20" spans="1:25" ht="19.5" customHeight="1">
      <c r="A20" s="658" t="s">
        <v>284</v>
      </c>
      <c r="B20" s="659">
        <v>421.74399999999997</v>
      </c>
      <c r="C20" s="660">
        <v>498.359</v>
      </c>
      <c r="D20" s="661">
        <v>0</v>
      </c>
      <c r="E20" s="660">
        <v>0</v>
      </c>
      <c r="F20" s="662">
        <f t="shared" si="0"/>
        <v>920.103</v>
      </c>
      <c r="G20" s="663">
        <f t="shared" si="1"/>
        <v>0.018891221351359122</v>
      </c>
      <c r="H20" s="664">
        <v>657.8</v>
      </c>
      <c r="I20" s="660">
        <v>431.617</v>
      </c>
      <c r="J20" s="661"/>
      <c r="K20" s="660"/>
      <c r="L20" s="662">
        <f t="shared" si="2"/>
        <v>1089.417</v>
      </c>
      <c r="M20" s="665">
        <f t="shared" si="3"/>
        <v>-0.15541707169981744</v>
      </c>
      <c r="N20" s="659">
        <v>5333.060000000001</v>
      </c>
      <c r="O20" s="660">
        <v>3441.4210000000003</v>
      </c>
      <c r="P20" s="661"/>
      <c r="Q20" s="660"/>
      <c r="R20" s="662">
        <f t="shared" si="4"/>
        <v>8774.481000000002</v>
      </c>
      <c r="S20" s="663">
        <f t="shared" si="5"/>
        <v>0.01507326879388122</v>
      </c>
      <c r="T20" s="664">
        <v>8799.256999999998</v>
      </c>
      <c r="U20" s="660">
        <v>5865.791000000002</v>
      </c>
      <c r="V20" s="661"/>
      <c r="W20" s="660"/>
      <c r="X20" s="662">
        <f t="shared" si="6"/>
        <v>14665.047999999999</v>
      </c>
      <c r="Y20" s="666">
        <f t="shared" si="7"/>
        <v>-0.4016738983738749</v>
      </c>
    </row>
    <row r="21" spans="1:25" ht="19.5" customHeight="1">
      <c r="A21" s="658" t="s">
        <v>320</v>
      </c>
      <c r="B21" s="659">
        <v>881.131</v>
      </c>
      <c r="C21" s="660">
        <v>28.707</v>
      </c>
      <c r="D21" s="661">
        <v>0</v>
      </c>
      <c r="E21" s="660">
        <v>0</v>
      </c>
      <c r="F21" s="662">
        <f t="shared" si="0"/>
        <v>909.838</v>
      </c>
      <c r="G21" s="663">
        <f t="shared" si="1"/>
        <v>0.018680464091387464</v>
      </c>
      <c r="H21" s="664">
        <v>657.155</v>
      </c>
      <c r="I21" s="660">
        <v>1.333</v>
      </c>
      <c r="J21" s="661"/>
      <c r="K21" s="660"/>
      <c r="L21" s="662">
        <f t="shared" si="2"/>
        <v>658.4879999999999</v>
      </c>
      <c r="M21" s="665">
        <f t="shared" si="3"/>
        <v>0.38170779118222353</v>
      </c>
      <c r="N21" s="659">
        <v>10888.012999999999</v>
      </c>
      <c r="O21" s="660">
        <v>1407.168</v>
      </c>
      <c r="P21" s="661"/>
      <c r="Q21" s="660"/>
      <c r="R21" s="662">
        <f t="shared" si="4"/>
        <v>12295.180999999999</v>
      </c>
      <c r="S21" s="663">
        <f t="shared" si="5"/>
        <v>0.021121313965170276</v>
      </c>
      <c r="T21" s="664">
        <v>9979.031000000003</v>
      </c>
      <c r="U21" s="660">
        <v>103.837</v>
      </c>
      <c r="V21" s="661"/>
      <c r="W21" s="660"/>
      <c r="X21" s="662">
        <f t="shared" si="6"/>
        <v>10082.868000000002</v>
      </c>
      <c r="Y21" s="666">
        <f t="shared" si="7"/>
        <v>0.2194130677898387</v>
      </c>
    </row>
    <row r="22" spans="1:25" ht="19.5" customHeight="1">
      <c r="A22" s="658" t="s">
        <v>321</v>
      </c>
      <c r="B22" s="659">
        <v>445.545</v>
      </c>
      <c r="C22" s="660">
        <v>414.98</v>
      </c>
      <c r="D22" s="661">
        <v>0</v>
      </c>
      <c r="E22" s="660">
        <v>0</v>
      </c>
      <c r="F22" s="662">
        <f t="shared" si="0"/>
        <v>860.5250000000001</v>
      </c>
      <c r="G22" s="663">
        <f t="shared" si="1"/>
        <v>0.017667987446381882</v>
      </c>
      <c r="H22" s="664">
        <v>565.864</v>
      </c>
      <c r="I22" s="660">
        <v>470.503</v>
      </c>
      <c r="J22" s="661"/>
      <c r="K22" s="660"/>
      <c r="L22" s="662">
        <f t="shared" si="2"/>
        <v>1036.367</v>
      </c>
      <c r="M22" s="665">
        <f t="shared" si="3"/>
        <v>-0.1696715545747789</v>
      </c>
      <c r="N22" s="659">
        <v>7531.9969999999985</v>
      </c>
      <c r="O22" s="660">
        <v>6025.524</v>
      </c>
      <c r="P22" s="661"/>
      <c r="Q22" s="660"/>
      <c r="R22" s="662">
        <f t="shared" si="4"/>
        <v>13557.520999999999</v>
      </c>
      <c r="S22" s="663">
        <f t="shared" si="5"/>
        <v>0.023289828562132537</v>
      </c>
      <c r="T22" s="664">
        <v>7379.360000000001</v>
      </c>
      <c r="U22" s="660">
        <v>5069.308</v>
      </c>
      <c r="V22" s="661"/>
      <c r="W22" s="660"/>
      <c r="X22" s="662">
        <f t="shared" si="6"/>
        <v>12448.668000000001</v>
      </c>
      <c r="Y22" s="666">
        <f t="shared" si="7"/>
        <v>0.08907402783976548</v>
      </c>
    </row>
    <row r="23" spans="1:25" ht="19.5" customHeight="1">
      <c r="A23" s="658" t="s">
        <v>322</v>
      </c>
      <c r="B23" s="659">
        <v>545.519</v>
      </c>
      <c r="C23" s="660">
        <v>248.02800000000002</v>
      </c>
      <c r="D23" s="661">
        <v>0</v>
      </c>
      <c r="E23" s="660">
        <v>47.489999999999995</v>
      </c>
      <c r="F23" s="662">
        <f t="shared" si="0"/>
        <v>841.037</v>
      </c>
      <c r="G23" s="663">
        <f t="shared" si="1"/>
        <v>0.017267866892818545</v>
      </c>
      <c r="H23" s="664">
        <v>806.086</v>
      </c>
      <c r="I23" s="660">
        <v>332.467</v>
      </c>
      <c r="J23" s="661"/>
      <c r="K23" s="660">
        <v>46.548</v>
      </c>
      <c r="L23" s="662">
        <f t="shared" si="2"/>
        <v>1185.1009999999999</v>
      </c>
      <c r="M23" s="665">
        <f t="shared" si="3"/>
        <v>-0.2903246221208149</v>
      </c>
      <c r="N23" s="659">
        <v>8649.356000000002</v>
      </c>
      <c r="O23" s="660">
        <v>1817.3300000000002</v>
      </c>
      <c r="P23" s="661">
        <v>86.732</v>
      </c>
      <c r="Q23" s="660">
        <v>1177.7319999999997</v>
      </c>
      <c r="R23" s="662">
        <f t="shared" si="4"/>
        <v>11731.150000000001</v>
      </c>
      <c r="S23" s="663">
        <f t="shared" si="5"/>
        <v>0.02015239160143371</v>
      </c>
      <c r="T23" s="664">
        <v>13630.792</v>
      </c>
      <c r="U23" s="660">
        <v>2500.693</v>
      </c>
      <c r="V23" s="661">
        <v>241.864</v>
      </c>
      <c r="W23" s="660">
        <v>1319.708</v>
      </c>
      <c r="X23" s="662">
        <f t="shared" si="6"/>
        <v>17693.057</v>
      </c>
      <c r="Y23" s="666">
        <f t="shared" si="7"/>
        <v>-0.3369630810549019</v>
      </c>
    </row>
    <row r="24" spans="1:25" ht="19.5" customHeight="1">
      <c r="A24" s="658" t="s">
        <v>323</v>
      </c>
      <c r="B24" s="659">
        <v>394.821</v>
      </c>
      <c r="C24" s="660">
        <v>358.087</v>
      </c>
      <c r="D24" s="661">
        <v>0</v>
      </c>
      <c r="E24" s="660">
        <v>0</v>
      </c>
      <c r="F24" s="662">
        <f t="shared" si="0"/>
        <v>752.908</v>
      </c>
      <c r="G24" s="663">
        <f t="shared" si="1"/>
        <v>0.015458434202702409</v>
      </c>
      <c r="H24" s="664">
        <v>398.093</v>
      </c>
      <c r="I24" s="660">
        <v>196.38</v>
      </c>
      <c r="J24" s="661"/>
      <c r="K24" s="660"/>
      <c r="L24" s="662">
        <f t="shared" si="2"/>
        <v>594.473</v>
      </c>
      <c r="M24" s="665">
        <f t="shared" si="3"/>
        <v>0.266513365619633</v>
      </c>
      <c r="N24" s="659">
        <v>3417.512</v>
      </c>
      <c r="O24" s="660">
        <v>2494.3650000000002</v>
      </c>
      <c r="P24" s="661"/>
      <c r="Q24" s="660"/>
      <c r="R24" s="662">
        <f t="shared" si="4"/>
        <v>5911.877</v>
      </c>
      <c r="S24" s="663">
        <f t="shared" si="5"/>
        <v>0.010155735831824596</v>
      </c>
      <c r="T24" s="664">
        <v>4115.954000000001</v>
      </c>
      <c r="U24" s="660">
        <v>1792.777</v>
      </c>
      <c r="V24" s="661"/>
      <c r="W24" s="660"/>
      <c r="X24" s="662">
        <f t="shared" si="6"/>
        <v>5908.731000000001</v>
      </c>
      <c r="Y24" s="666">
        <f t="shared" si="7"/>
        <v>0.0005324324292306226</v>
      </c>
    </row>
    <row r="25" spans="1:25" ht="19.5" customHeight="1">
      <c r="A25" s="658" t="s">
        <v>299</v>
      </c>
      <c r="B25" s="659">
        <v>239.909</v>
      </c>
      <c r="C25" s="660">
        <v>325.991</v>
      </c>
      <c r="D25" s="661">
        <v>0</v>
      </c>
      <c r="E25" s="660">
        <v>0</v>
      </c>
      <c r="F25" s="662">
        <f t="shared" si="0"/>
        <v>565.9</v>
      </c>
      <c r="G25" s="663">
        <f t="shared" si="1"/>
        <v>0.011618853718262115</v>
      </c>
      <c r="H25" s="664">
        <v>313.389</v>
      </c>
      <c r="I25" s="660">
        <v>346.64000000000004</v>
      </c>
      <c r="J25" s="661"/>
      <c r="K25" s="660"/>
      <c r="L25" s="662">
        <f t="shared" si="2"/>
        <v>660.029</v>
      </c>
      <c r="M25" s="665">
        <f t="shared" si="3"/>
        <v>-0.14261343062198784</v>
      </c>
      <c r="N25" s="659">
        <v>2629.656</v>
      </c>
      <c r="O25" s="660">
        <v>4124.616</v>
      </c>
      <c r="P25" s="661"/>
      <c r="Q25" s="660"/>
      <c r="R25" s="662">
        <f t="shared" si="4"/>
        <v>6754.272</v>
      </c>
      <c r="S25" s="663">
        <f t="shared" si="5"/>
        <v>0.011602846637081518</v>
      </c>
      <c r="T25" s="664">
        <v>2539.08</v>
      </c>
      <c r="U25" s="660">
        <v>4132.533</v>
      </c>
      <c r="V25" s="661"/>
      <c r="W25" s="660"/>
      <c r="X25" s="662">
        <f t="shared" si="6"/>
        <v>6671.613</v>
      </c>
      <c r="Y25" s="666">
        <f t="shared" si="7"/>
        <v>0.012389657493622641</v>
      </c>
    </row>
    <row r="26" spans="1:25" ht="19.5" customHeight="1">
      <c r="A26" s="658" t="s">
        <v>290</v>
      </c>
      <c r="B26" s="659">
        <v>319.471</v>
      </c>
      <c r="C26" s="660">
        <v>129.76399999999998</v>
      </c>
      <c r="D26" s="661">
        <v>0</v>
      </c>
      <c r="E26" s="660">
        <v>0</v>
      </c>
      <c r="F26" s="662">
        <f t="shared" si="0"/>
        <v>449.235</v>
      </c>
      <c r="G26" s="663">
        <f t="shared" si="1"/>
        <v>0.009223530217571092</v>
      </c>
      <c r="H26" s="664">
        <v>454.5210000000001</v>
      </c>
      <c r="I26" s="660">
        <v>265.72900000000004</v>
      </c>
      <c r="J26" s="661"/>
      <c r="K26" s="660"/>
      <c r="L26" s="662">
        <f t="shared" si="2"/>
        <v>720.2500000000001</v>
      </c>
      <c r="M26" s="665">
        <f t="shared" si="3"/>
        <v>-0.37627906976744196</v>
      </c>
      <c r="N26" s="659">
        <v>3224.7769999999987</v>
      </c>
      <c r="O26" s="660">
        <v>1595.7430000000002</v>
      </c>
      <c r="P26" s="661"/>
      <c r="Q26" s="660"/>
      <c r="R26" s="662">
        <f t="shared" si="4"/>
        <v>4820.519999999999</v>
      </c>
      <c r="S26" s="663">
        <f t="shared" si="5"/>
        <v>0.00828094489990693</v>
      </c>
      <c r="T26" s="664">
        <v>3176.324</v>
      </c>
      <c r="U26" s="660">
        <v>2172.8239999999996</v>
      </c>
      <c r="V26" s="661"/>
      <c r="W26" s="660"/>
      <c r="X26" s="662">
        <f t="shared" si="6"/>
        <v>5349.147999999999</v>
      </c>
      <c r="Y26" s="666">
        <f t="shared" si="7"/>
        <v>-0.09882471002858784</v>
      </c>
    </row>
    <row r="27" spans="1:25" ht="19.5" customHeight="1">
      <c r="A27" s="658" t="s">
        <v>164</v>
      </c>
      <c r="B27" s="659">
        <v>271.164</v>
      </c>
      <c r="C27" s="660">
        <v>132.209</v>
      </c>
      <c r="D27" s="661">
        <v>0</v>
      </c>
      <c r="E27" s="660">
        <v>0</v>
      </c>
      <c r="F27" s="662">
        <f>SUM(B27:E27)</f>
        <v>403.373</v>
      </c>
      <c r="G27" s="663">
        <f>F27/$F$9</f>
        <v>0.008281908253925684</v>
      </c>
      <c r="H27" s="664">
        <v>198.132</v>
      </c>
      <c r="I27" s="660">
        <v>103.15799999999997</v>
      </c>
      <c r="J27" s="661">
        <v>0</v>
      </c>
      <c r="K27" s="660"/>
      <c r="L27" s="662">
        <f>SUM(H27:K27)</f>
        <v>301.28999999999996</v>
      </c>
      <c r="M27" s="665">
        <f aca="true" t="shared" si="8" ref="M27:M33">IF(ISERROR(F27/L27-1),"         /0",(F27/L27-1))</f>
        <v>0.33881974177702556</v>
      </c>
      <c r="N27" s="659">
        <v>3320.839000000001</v>
      </c>
      <c r="O27" s="660">
        <v>1756.3080000000004</v>
      </c>
      <c r="P27" s="661">
        <v>0</v>
      </c>
      <c r="Q27" s="660">
        <v>0</v>
      </c>
      <c r="R27" s="662">
        <f>SUM(N27:Q27)</f>
        <v>5077.147000000001</v>
      </c>
      <c r="S27" s="663">
        <f>R27/$R$9</f>
        <v>0.008721792370061278</v>
      </c>
      <c r="T27" s="664">
        <v>3443.5729999999985</v>
      </c>
      <c r="U27" s="660">
        <v>1998.5420000000006</v>
      </c>
      <c r="V27" s="661">
        <v>0</v>
      </c>
      <c r="W27" s="660">
        <v>0</v>
      </c>
      <c r="X27" s="662">
        <f>SUM(T27:W27)</f>
        <v>5442.114999999999</v>
      </c>
      <c r="Y27" s="666">
        <f>IF(ISERROR(R27/X27-1),"         /0",IF(R27/X27&gt;5,"  *  ",(R27/X27-1)))</f>
        <v>-0.06706363242967084</v>
      </c>
    </row>
    <row r="28" spans="1:25" ht="19.5" customHeight="1">
      <c r="A28" s="658" t="s">
        <v>303</v>
      </c>
      <c r="B28" s="659">
        <v>126.85300000000001</v>
      </c>
      <c r="C28" s="660">
        <v>251.751</v>
      </c>
      <c r="D28" s="661">
        <v>0</v>
      </c>
      <c r="E28" s="660">
        <v>0</v>
      </c>
      <c r="F28" s="662">
        <f aca="true" t="shared" si="9" ref="F28:F33">SUM(B28:E28)</f>
        <v>378.60400000000004</v>
      </c>
      <c r="G28" s="663">
        <f aca="true" t="shared" si="10" ref="G28:G33">F28/$F$9</f>
        <v>0.007773360122192809</v>
      </c>
      <c r="H28" s="664">
        <v>91.366</v>
      </c>
      <c r="I28" s="660">
        <v>219.957</v>
      </c>
      <c r="J28" s="661"/>
      <c r="K28" s="660"/>
      <c r="L28" s="662">
        <f aca="true" t="shared" si="11" ref="L28:L33">SUM(H28:K28)</f>
        <v>311.323</v>
      </c>
      <c r="M28" s="665">
        <f t="shared" si="8"/>
        <v>0.21611316863835972</v>
      </c>
      <c r="N28" s="659">
        <v>1592.5279999999998</v>
      </c>
      <c r="O28" s="660">
        <v>3451.822</v>
      </c>
      <c r="P28" s="661"/>
      <c r="Q28" s="660"/>
      <c r="R28" s="662">
        <f aca="true" t="shared" si="12" ref="R28:R33">SUM(N28:Q28)</f>
        <v>5044.35</v>
      </c>
      <c r="S28" s="663">
        <f aca="true" t="shared" si="13" ref="S28:S33">R28/$R$9</f>
        <v>0.008665451944156551</v>
      </c>
      <c r="T28" s="664">
        <v>1809.8270000000002</v>
      </c>
      <c r="U28" s="660">
        <v>3253.5570000000002</v>
      </c>
      <c r="V28" s="661"/>
      <c r="W28" s="660"/>
      <c r="X28" s="662">
        <f aca="true" t="shared" si="14" ref="X28:X33">SUM(T28:W28)</f>
        <v>5063.384</v>
      </c>
      <c r="Y28" s="666">
        <f aca="true" t="shared" si="15" ref="Y28:Y33">IF(ISERROR(R28/X28-1),"         /0",IF(R28/X28&gt;5,"  *  ",(R28/X28-1)))</f>
        <v>-0.0037591460572612423</v>
      </c>
    </row>
    <row r="29" spans="1:25" ht="19.5" customHeight="1">
      <c r="A29" s="658" t="s">
        <v>289</v>
      </c>
      <c r="B29" s="659">
        <v>156.406</v>
      </c>
      <c r="C29" s="660">
        <v>221.645</v>
      </c>
      <c r="D29" s="661">
        <v>0</v>
      </c>
      <c r="E29" s="660">
        <v>0</v>
      </c>
      <c r="F29" s="662">
        <f t="shared" si="9"/>
        <v>378.05100000000004</v>
      </c>
      <c r="G29" s="663">
        <f t="shared" si="10"/>
        <v>0.007762006126599596</v>
      </c>
      <c r="H29" s="664">
        <v>110.687</v>
      </c>
      <c r="I29" s="660">
        <v>184.42800000000003</v>
      </c>
      <c r="J29" s="661"/>
      <c r="K29" s="660"/>
      <c r="L29" s="662">
        <f t="shared" si="11"/>
        <v>295.115</v>
      </c>
      <c r="M29" s="665">
        <f t="shared" si="8"/>
        <v>0.28102942920556395</v>
      </c>
      <c r="N29" s="659">
        <v>1539.539</v>
      </c>
      <c r="O29" s="660">
        <v>2789.9530000000004</v>
      </c>
      <c r="P29" s="661"/>
      <c r="Q29" s="660"/>
      <c r="R29" s="662">
        <f t="shared" si="12"/>
        <v>4329.492</v>
      </c>
      <c r="S29" s="663">
        <f t="shared" si="13"/>
        <v>0.007437430961097116</v>
      </c>
      <c r="T29" s="664">
        <v>1273.8840000000002</v>
      </c>
      <c r="U29" s="660">
        <v>2875.409</v>
      </c>
      <c r="V29" s="661"/>
      <c r="W29" s="660"/>
      <c r="X29" s="662">
        <f t="shared" si="14"/>
        <v>4149.293000000001</v>
      </c>
      <c r="Y29" s="666">
        <f t="shared" si="15"/>
        <v>0.04342884438385042</v>
      </c>
    </row>
    <row r="30" spans="1:25" ht="19.5" customHeight="1">
      <c r="A30" s="658" t="s">
        <v>324</v>
      </c>
      <c r="B30" s="659">
        <v>191.311</v>
      </c>
      <c r="C30" s="660">
        <v>139.796</v>
      </c>
      <c r="D30" s="661">
        <v>0</v>
      </c>
      <c r="E30" s="660">
        <v>0</v>
      </c>
      <c r="F30" s="662">
        <f t="shared" si="9"/>
        <v>331.10699999999997</v>
      </c>
      <c r="G30" s="663">
        <f t="shared" si="10"/>
        <v>0.006798168931070178</v>
      </c>
      <c r="H30" s="664">
        <v>386.174</v>
      </c>
      <c r="I30" s="660">
        <v>240.939</v>
      </c>
      <c r="J30" s="661"/>
      <c r="K30" s="660"/>
      <c r="L30" s="662">
        <f t="shared" si="11"/>
        <v>627.1129999999999</v>
      </c>
      <c r="M30" s="665">
        <f t="shared" si="8"/>
        <v>-0.4720138156919088</v>
      </c>
      <c r="N30" s="659">
        <v>4413.773999999999</v>
      </c>
      <c r="O30" s="660">
        <v>2903.4659999999994</v>
      </c>
      <c r="P30" s="661"/>
      <c r="Q30" s="660"/>
      <c r="R30" s="662">
        <f t="shared" si="12"/>
        <v>7317.239999999999</v>
      </c>
      <c r="S30" s="663">
        <f t="shared" si="13"/>
        <v>0.012569942923044608</v>
      </c>
      <c r="T30" s="664">
        <v>4755.753000000001</v>
      </c>
      <c r="U30" s="660">
        <v>2981.147</v>
      </c>
      <c r="V30" s="661"/>
      <c r="W30" s="660"/>
      <c r="X30" s="662">
        <f t="shared" si="14"/>
        <v>7736.900000000001</v>
      </c>
      <c r="Y30" s="666">
        <f t="shared" si="15"/>
        <v>-0.05424136281973424</v>
      </c>
    </row>
    <row r="31" spans="1:25" ht="19.5" customHeight="1">
      <c r="A31" s="658" t="s">
        <v>292</v>
      </c>
      <c r="B31" s="659">
        <v>124.82600000000001</v>
      </c>
      <c r="C31" s="660">
        <v>169.421</v>
      </c>
      <c r="D31" s="661">
        <v>0</v>
      </c>
      <c r="E31" s="660">
        <v>0</v>
      </c>
      <c r="F31" s="662">
        <f t="shared" si="9"/>
        <v>294.247</v>
      </c>
      <c r="G31" s="663">
        <f t="shared" si="10"/>
        <v>0.006041372769106684</v>
      </c>
      <c r="H31" s="664">
        <v>131.05599999999998</v>
      </c>
      <c r="I31" s="660">
        <v>117.19</v>
      </c>
      <c r="J31" s="661"/>
      <c r="K31" s="660"/>
      <c r="L31" s="662">
        <f t="shared" si="11"/>
        <v>248.24599999999998</v>
      </c>
      <c r="M31" s="665">
        <f t="shared" si="8"/>
        <v>0.18530409352013733</v>
      </c>
      <c r="N31" s="659">
        <v>1442.2890000000002</v>
      </c>
      <c r="O31" s="660">
        <v>1370.798</v>
      </c>
      <c r="P31" s="661">
        <v>0</v>
      </c>
      <c r="Q31" s="660">
        <v>0</v>
      </c>
      <c r="R31" s="662">
        <f t="shared" si="12"/>
        <v>2813.0870000000004</v>
      </c>
      <c r="S31" s="663">
        <f t="shared" si="13"/>
        <v>0.004832470033449607</v>
      </c>
      <c r="T31" s="664">
        <v>2611.561</v>
      </c>
      <c r="U31" s="660">
        <v>2143.4649999999997</v>
      </c>
      <c r="V31" s="661">
        <v>0</v>
      </c>
      <c r="W31" s="660">
        <v>0</v>
      </c>
      <c r="X31" s="662">
        <f t="shared" si="14"/>
        <v>4755.026</v>
      </c>
      <c r="Y31" s="666">
        <f t="shared" si="15"/>
        <v>-0.40839713599883565</v>
      </c>
    </row>
    <row r="32" spans="1:25" ht="19.5" customHeight="1">
      <c r="A32" s="658" t="s">
        <v>325</v>
      </c>
      <c r="B32" s="659">
        <v>112.176</v>
      </c>
      <c r="C32" s="660">
        <v>155.327</v>
      </c>
      <c r="D32" s="661">
        <v>0</v>
      </c>
      <c r="E32" s="660">
        <v>0</v>
      </c>
      <c r="F32" s="662">
        <f t="shared" si="9"/>
        <v>267.503</v>
      </c>
      <c r="G32" s="663">
        <f t="shared" si="10"/>
        <v>0.005492274653112335</v>
      </c>
      <c r="H32" s="664"/>
      <c r="I32" s="660"/>
      <c r="J32" s="661"/>
      <c r="K32" s="660"/>
      <c r="L32" s="662">
        <f t="shared" si="11"/>
        <v>0</v>
      </c>
      <c r="M32" s="665" t="str">
        <f t="shared" si="8"/>
        <v>         /0</v>
      </c>
      <c r="N32" s="659">
        <v>1603.837</v>
      </c>
      <c r="O32" s="660">
        <v>690.34</v>
      </c>
      <c r="P32" s="661"/>
      <c r="Q32" s="660"/>
      <c r="R32" s="662">
        <f t="shared" si="12"/>
        <v>2294.177</v>
      </c>
      <c r="S32" s="663">
        <f t="shared" si="13"/>
        <v>0.003941058916389475</v>
      </c>
      <c r="T32" s="664"/>
      <c r="U32" s="660"/>
      <c r="V32" s="661"/>
      <c r="W32" s="660"/>
      <c r="X32" s="662">
        <f t="shared" si="14"/>
        <v>0</v>
      </c>
      <c r="Y32" s="666" t="str">
        <f t="shared" si="15"/>
        <v>         /0</v>
      </c>
    </row>
    <row r="33" spans="1:25" ht="19.5" customHeight="1">
      <c r="A33" s="658" t="s">
        <v>301</v>
      </c>
      <c r="B33" s="659">
        <v>3.791</v>
      </c>
      <c r="C33" s="660">
        <v>235.567</v>
      </c>
      <c r="D33" s="661">
        <v>0</v>
      </c>
      <c r="E33" s="660">
        <v>0</v>
      </c>
      <c r="F33" s="662">
        <f t="shared" si="9"/>
        <v>239.358</v>
      </c>
      <c r="G33" s="663">
        <f t="shared" si="10"/>
        <v>0.004914411712839342</v>
      </c>
      <c r="H33" s="664">
        <v>12.48</v>
      </c>
      <c r="I33" s="660">
        <v>249.90699999999998</v>
      </c>
      <c r="J33" s="661"/>
      <c r="K33" s="660"/>
      <c r="L33" s="662">
        <f t="shared" si="11"/>
        <v>262.387</v>
      </c>
      <c r="M33" s="665">
        <f t="shared" si="8"/>
        <v>-0.08776730554486312</v>
      </c>
      <c r="N33" s="659">
        <v>96.232</v>
      </c>
      <c r="O33" s="660">
        <v>2575.6850000000004</v>
      </c>
      <c r="P33" s="661"/>
      <c r="Q33" s="660"/>
      <c r="R33" s="662">
        <f t="shared" si="12"/>
        <v>2671.9170000000004</v>
      </c>
      <c r="S33" s="663">
        <f t="shared" si="13"/>
        <v>0.004589960720860952</v>
      </c>
      <c r="T33" s="664">
        <v>65.74100000000001</v>
      </c>
      <c r="U33" s="660">
        <v>2687.7970000000005</v>
      </c>
      <c r="V33" s="661"/>
      <c r="W33" s="660"/>
      <c r="X33" s="662">
        <f t="shared" si="14"/>
        <v>2753.5380000000005</v>
      </c>
      <c r="Y33" s="666">
        <f t="shared" si="15"/>
        <v>-0.02964222756322954</v>
      </c>
    </row>
    <row r="34" spans="1:25" ht="19.5" customHeight="1">
      <c r="A34" s="658" t="s">
        <v>308</v>
      </c>
      <c r="B34" s="659">
        <v>118.64</v>
      </c>
      <c r="C34" s="660">
        <v>95.551</v>
      </c>
      <c r="D34" s="661">
        <v>0</v>
      </c>
      <c r="E34" s="660">
        <v>0</v>
      </c>
      <c r="F34" s="662">
        <f aca="true" t="shared" si="16" ref="F34:F40">SUM(B34:E34)</f>
        <v>214.191</v>
      </c>
      <c r="G34" s="663">
        <f aca="true" t="shared" si="17" ref="G34:G40">F34/$F$9</f>
        <v>0.004397691989341369</v>
      </c>
      <c r="H34" s="664">
        <v>111.289</v>
      </c>
      <c r="I34" s="660">
        <v>101.999</v>
      </c>
      <c r="J34" s="661"/>
      <c r="K34" s="660"/>
      <c r="L34" s="662">
        <f aca="true" t="shared" si="18" ref="L34:L40">SUM(H34:K34)</f>
        <v>213.288</v>
      </c>
      <c r="M34" s="665">
        <f aca="true" t="shared" si="19" ref="M34:M40">IF(ISERROR(F34/L34-1),"         /0",(F34/L34-1))</f>
        <v>0.004233712163834724</v>
      </c>
      <c r="N34" s="659">
        <v>1253.501</v>
      </c>
      <c r="O34" s="660">
        <v>1329.2789999999998</v>
      </c>
      <c r="P34" s="661"/>
      <c r="Q34" s="660"/>
      <c r="R34" s="662">
        <f aca="true" t="shared" si="20" ref="R34:R40">SUM(N34:Q34)</f>
        <v>2582.7799999999997</v>
      </c>
      <c r="S34" s="663">
        <f aca="true" t="shared" si="21" ref="S34:S40">R34/$R$9</f>
        <v>0.0044368364551089145</v>
      </c>
      <c r="T34" s="664">
        <v>1099.525</v>
      </c>
      <c r="U34" s="660">
        <v>1430.248</v>
      </c>
      <c r="V34" s="661"/>
      <c r="W34" s="660"/>
      <c r="X34" s="662">
        <f aca="true" t="shared" si="22" ref="X34:X40">SUM(T34:W34)</f>
        <v>2529.773</v>
      </c>
      <c r="Y34" s="666">
        <f aca="true" t="shared" si="23" ref="Y34:Y40">IF(ISERROR(R34/X34-1),"         /0",IF(R34/X34&gt;5,"  *  ",(R34/X34-1)))</f>
        <v>0.020953263395569355</v>
      </c>
    </row>
    <row r="35" spans="1:25" ht="19.5" customHeight="1">
      <c r="A35" s="658" t="s">
        <v>307</v>
      </c>
      <c r="B35" s="659">
        <v>38.133</v>
      </c>
      <c r="C35" s="660">
        <v>144.633</v>
      </c>
      <c r="D35" s="661">
        <v>0</v>
      </c>
      <c r="E35" s="660">
        <v>0</v>
      </c>
      <c r="F35" s="662">
        <f>SUM(B35:E35)</f>
        <v>182.76600000000002</v>
      </c>
      <c r="G35" s="663">
        <f>F35/$F$9</f>
        <v>0.003752485277737929</v>
      </c>
      <c r="H35" s="664">
        <v>57.885</v>
      </c>
      <c r="I35" s="660">
        <v>100.471</v>
      </c>
      <c r="J35" s="661"/>
      <c r="K35" s="660"/>
      <c r="L35" s="662">
        <f>SUM(H35:K35)</f>
        <v>158.356</v>
      </c>
      <c r="M35" s="665">
        <f>IF(ISERROR(F35/L35-1),"         /0",(F35/L35-1))</f>
        <v>0.1541463537851424</v>
      </c>
      <c r="N35" s="659">
        <v>547.315</v>
      </c>
      <c r="O35" s="660">
        <v>966.0820000000001</v>
      </c>
      <c r="P35" s="661"/>
      <c r="Q35" s="660"/>
      <c r="R35" s="662">
        <f>SUM(N35:Q35)</f>
        <v>1513.3970000000002</v>
      </c>
      <c r="S35" s="663">
        <f>R35/$R$9</f>
        <v>0.0025997936257259493</v>
      </c>
      <c r="T35" s="664">
        <v>839.739</v>
      </c>
      <c r="U35" s="660">
        <v>826.705</v>
      </c>
      <c r="V35" s="661"/>
      <c r="W35" s="660"/>
      <c r="X35" s="662">
        <f>SUM(T35:W35)</f>
        <v>1666.444</v>
      </c>
      <c r="Y35" s="666">
        <f>IF(ISERROR(R35/X35-1),"         /0",IF(R35/X35&gt;5,"  *  ",(R35/X35-1)))</f>
        <v>-0.09184046988677674</v>
      </c>
    </row>
    <row r="36" spans="1:25" ht="19.5" customHeight="1">
      <c r="A36" s="658" t="s">
        <v>295</v>
      </c>
      <c r="B36" s="659">
        <v>85.929</v>
      </c>
      <c r="C36" s="660">
        <v>75.19200000000001</v>
      </c>
      <c r="D36" s="661">
        <v>0</v>
      </c>
      <c r="E36" s="660">
        <v>0</v>
      </c>
      <c r="F36" s="662">
        <f t="shared" si="16"/>
        <v>161.121</v>
      </c>
      <c r="G36" s="663">
        <f t="shared" si="17"/>
        <v>0.0033080779818697834</v>
      </c>
      <c r="H36" s="664">
        <v>83.411</v>
      </c>
      <c r="I36" s="660">
        <v>59.956</v>
      </c>
      <c r="J36" s="661"/>
      <c r="K36" s="660"/>
      <c r="L36" s="662">
        <f t="shared" si="18"/>
        <v>143.36700000000002</v>
      </c>
      <c r="M36" s="665">
        <f t="shared" si="19"/>
        <v>0.1238360292117433</v>
      </c>
      <c r="N36" s="659">
        <v>1028.2050000000002</v>
      </c>
      <c r="O36" s="660">
        <v>582.3380000000001</v>
      </c>
      <c r="P36" s="661">
        <v>1.249</v>
      </c>
      <c r="Q36" s="660">
        <v>1.363</v>
      </c>
      <c r="R36" s="662">
        <f t="shared" si="20"/>
        <v>1613.1550000000002</v>
      </c>
      <c r="S36" s="663">
        <f t="shared" si="21"/>
        <v>0.002771163208535463</v>
      </c>
      <c r="T36" s="664">
        <v>833.2940000000003</v>
      </c>
      <c r="U36" s="660">
        <v>555.0540000000001</v>
      </c>
      <c r="V36" s="661">
        <v>0.426</v>
      </c>
      <c r="W36" s="660">
        <v>0.6890000000000001</v>
      </c>
      <c r="X36" s="662">
        <f t="shared" si="22"/>
        <v>1389.4630000000004</v>
      </c>
      <c r="Y36" s="666">
        <f t="shared" si="23"/>
        <v>0.1609916924739987</v>
      </c>
    </row>
    <row r="37" spans="1:25" ht="19.5" customHeight="1">
      <c r="A37" s="658" t="s">
        <v>300</v>
      </c>
      <c r="B37" s="659">
        <v>137.60399999999998</v>
      </c>
      <c r="C37" s="660">
        <v>0.487</v>
      </c>
      <c r="D37" s="661">
        <v>0</v>
      </c>
      <c r="E37" s="660">
        <v>0</v>
      </c>
      <c r="F37" s="662">
        <f t="shared" si="16"/>
        <v>138.09099999999998</v>
      </c>
      <c r="G37" s="663">
        <f t="shared" si="17"/>
        <v>0.0028352343679246043</v>
      </c>
      <c r="H37" s="664">
        <v>54.081</v>
      </c>
      <c r="I37" s="660">
        <v>4.748</v>
      </c>
      <c r="J37" s="661"/>
      <c r="K37" s="660"/>
      <c r="L37" s="662">
        <f t="shared" si="18"/>
        <v>58.829</v>
      </c>
      <c r="M37" s="665">
        <f t="shared" si="19"/>
        <v>1.3473286984310455</v>
      </c>
      <c r="N37" s="659">
        <v>785.07</v>
      </c>
      <c r="O37" s="660">
        <v>11.286</v>
      </c>
      <c r="P37" s="661"/>
      <c r="Q37" s="660"/>
      <c r="R37" s="662">
        <f t="shared" si="20"/>
        <v>796.356</v>
      </c>
      <c r="S37" s="663">
        <f t="shared" si="21"/>
        <v>0.001368022569496711</v>
      </c>
      <c r="T37" s="664">
        <v>824.6430000000001</v>
      </c>
      <c r="U37" s="660">
        <v>49.20399999999999</v>
      </c>
      <c r="V37" s="661"/>
      <c r="W37" s="660"/>
      <c r="X37" s="662">
        <f t="shared" si="22"/>
        <v>873.8470000000001</v>
      </c>
      <c r="Y37" s="666">
        <f t="shared" si="23"/>
        <v>-0.08867799511813867</v>
      </c>
    </row>
    <row r="38" spans="1:25" ht="19.5" customHeight="1">
      <c r="A38" s="658" t="s">
        <v>326</v>
      </c>
      <c r="B38" s="659">
        <v>75.278</v>
      </c>
      <c r="C38" s="660">
        <v>59.448</v>
      </c>
      <c r="D38" s="661">
        <v>0</v>
      </c>
      <c r="E38" s="660">
        <v>0</v>
      </c>
      <c r="F38" s="662">
        <f t="shared" si="16"/>
        <v>134.726</v>
      </c>
      <c r="G38" s="663">
        <f t="shared" si="17"/>
        <v>0.0027661454073980947</v>
      </c>
      <c r="H38" s="664"/>
      <c r="I38" s="660"/>
      <c r="J38" s="661"/>
      <c r="K38" s="660"/>
      <c r="L38" s="662">
        <f t="shared" si="18"/>
        <v>0</v>
      </c>
      <c r="M38" s="665" t="str">
        <f t="shared" si="19"/>
        <v>         /0</v>
      </c>
      <c r="N38" s="659">
        <v>385.338</v>
      </c>
      <c r="O38" s="660">
        <v>317.97999999999996</v>
      </c>
      <c r="P38" s="661">
        <v>245.699</v>
      </c>
      <c r="Q38" s="660">
        <v>265.086</v>
      </c>
      <c r="R38" s="662">
        <f t="shared" si="20"/>
        <v>1214.103</v>
      </c>
      <c r="S38" s="663">
        <f t="shared" si="21"/>
        <v>0.0020856505202367604</v>
      </c>
      <c r="T38" s="664"/>
      <c r="U38" s="660"/>
      <c r="V38" s="661"/>
      <c r="W38" s="660"/>
      <c r="X38" s="662">
        <f t="shared" si="22"/>
        <v>0</v>
      </c>
      <c r="Y38" s="666" t="str">
        <f t="shared" si="23"/>
        <v>         /0</v>
      </c>
    </row>
    <row r="39" spans="1:25" ht="19.5" customHeight="1">
      <c r="A39" s="658" t="s">
        <v>294</v>
      </c>
      <c r="B39" s="659">
        <v>90.72299999999998</v>
      </c>
      <c r="C39" s="660">
        <v>42.304</v>
      </c>
      <c r="D39" s="661">
        <v>0</v>
      </c>
      <c r="E39" s="660">
        <v>0</v>
      </c>
      <c r="F39" s="662">
        <f t="shared" si="16"/>
        <v>133.027</v>
      </c>
      <c r="G39" s="663">
        <f t="shared" si="17"/>
        <v>0.002731262155114427</v>
      </c>
      <c r="H39" s="664">
        <v>71.695</v>
      </c>
      <c r="I39" s="660">
        <v>26.531</v>
      </c>
      <c r="J39" s="661"/>
      <c r="K39" s="660"/>
      <c r="L39" s="662">
        <f t="shared" si="18"/>
        <v>98.226</v>
      </c>
      <c r="M39" s="665">
        <f t="shared" si="19"/>
        <v>0.35429519679107346</v>
      </c>
      <c r="N39" s="659">
        <v>1417.005</v>
      </c>
      <c r="O39" s="660">
        <v>1090.3460000000002</v>
      </c>
      <c r="P39" s="661"/>
      <c r="Q39" s="660"/>
      <c r="R39" s="662">
        <f t="shared" si="20"/>
        <v>2507.3510000000006</v>
      </c>
      <c r="S39" s="663">
        <f t="shared" si="21"/>
        <v>0.00430726051872548</v>
      </c>
      <c r="T39" s="664">
        <v>754.3810000000001</v>
      </c>
      <c r="U39" s="660">
        <v>414.708</v>
      </c>
      <c r="V39" s="661"/>
      <c r="W39" s="660"/>
      <c r="X39" s="662">
        <f t="shared" si="22"/>
        <v>1169.0890000000002</v>
      </c>
      <c r="Y39" s="666">
        <f t="shared" si="23"/>
        <v>1.1447049796893136</v>
      </c>
    </row>
    <row r="40" spans="1:25" ht="19.5" customHeight="1">
      <c r="A40" s="658" t="s">
        <v>296</v>
      </c>
      <c r="B40" s="659">
        <v>107.343</v>
      </c>
      <c r="C40" s="660">
        <v>22.31</v>
      </c>
      <c r="D40" s="661">
        <v>0</v>
      </c>
      <c r="E40" s="660">
        <v>0</v>
      </c>
      <c r="F40" s="662">
        <f t="shared" si="16"/>
        <v>129.653</v>
      </c>
      <c r="G40" s="663">
        <f t="shared" si="17"/>
        <v>0.0026619884098495103</v>
      </c>
      <c r="H40" s="664">
        <v>49.849</v>
      </c>
      <c r="I40" s="660">
        <v>9.395</v>
      </c>
      <c r="J40" s="661"/>
      <c r="K40" s="660"/>
      <c r="L40" s="662">
        <f t="shared" si="18"/>
        <v>59.244</v>
      </c>
      <c r="M40" s="665">
        <f t="shared" si="19"/>
        <v>1.1884579029099993</v>
      </c>
      <c r="N40" s="659">
        <v>1142.151000000001</v>
      </c>
      <c r="O40" s="660">
        <v>213.45600000000002</v>
      </c>
      <c r="P40" s="661">
        <v>0</v>
      </c>
      <c r="Q40" s="660">
        <v>0</v>
      </c>
      <c r="R40" s="662">
        <f t="shared" si="20"/>
        <v>1355.6070000000009</v>
      </c>
      <c r="S40" s="663">
        <f t="shared" si="21"/>
        <v>0.002328733595738249</v>
      </c>
      <c r="T40" s="664">
        <v>833.5429999999998</v>
      </c>
      <c r="U40" s="660">
        <v>262.036</v>
      </c>
      <c r="V40" s="661"/>
      <c r="W40" s="660"/>
      <c r="X40" s="662">
        <f t="shared" si="22"/>
        <v>1095.5789999999997</v>
      </c>
      <c r="Y40" s="666">
        <f t="shared" si="23"/>
        <v>0.23734299397852743</v>
      </c>
    </row>
    <row r="41" spans="1:25" ht="19.5" customHeight="1">
      <c r="A41" s="658" t="s">
        <v>297</v>
      </c>
      <c r="B41" s="659">
        <v>90.344</v>
      </c>
      <c r="C41" s="660">
        <v>29.762</v>
      </c>
      <c r="D41" s="661">
        <v>0</v>
      </c>
      <c r="E41" s="660">
        <v>0</v>
      </c>
      <c r="F41" s="662">
        <f aca="true" t="shared" si="24" ref="F41:F46">SUM(B41:E41)</f>
        <v>120.106</v>
      </c>
      <c r="G41" s="663">
        <f aca="true" t="shared" si="25" ref="G41:G46">F41/$F$9</f>
        <v>0.002465972865675189</v>
      </c>
      <c r="H41" s="664">
        <v>67.175</v>
      </c>
      <c r="I41" s="660">
        <v>51.885999999999996</v>
      </c>
      <c r="J41" s="661">
        <v>1.16</v>
      </c>
      <c r="K41" s="660">
        <v>1.31</v>
      </c>
      <c r="L41" s="662">
        <f aca="true" t="shared" si="26" ref="L41:L46">SUM(H41:K41)</f>
        <v>121.53099999999999</v>
      </c>
      <c r="M41" s="665">
        <f aca="true" t="shared" si="27" ref="M41:M46">IF(ISERROR(F41/L41-1),"         /0",(F41/L41-1))</f>
        <v>-0.011725403395018485</v>
      </c>
      <c r="N41" s="659">
        <v>817.8340000000001</v>
      </c>
      <c r="O41" s="660">
        <v>623.9270000000001</v>
      </c>
      <c r="P41" s="661">
        <v>2.683</v>
      </c>
      <c r="Q41" s="660">
        <v>4.268</v>
      </c>
      <c r="R41" s="662">
        <f aca="true" t="shared" si="28" ref="R41:R46">SUM(N41:Q41)</f>
        <v>1448.7120000000002</v>
      </c>
      <c r="S41" s="663">
        <f aca="true" t="shared" si="29" ref="S41:S46">R41/$R$9</f>
        <v>0.0024886743023229806</v>
      </c>
      <c r="T41" s="664">
        <v>653.625</v>
      </c>
      <c r="U41" s="660">
        <v>413.858</v>
      </c>
      <c r="V41" s="661">
        <v>14.393</v>
      </c>
      <c r="W41" s="660">
        <v>14.574000000000002</v>
      </c>
      <c r="X41" s="662">
        <f aca="true" t="shared" si="30" ref="X41:X46">SUM(T41:W41)</f>
        <v>1096.45</v>
      </c>
      <c r="Y41" s="666">
        <f aca="true" t="shared" si="31" ref="Y41:Y46">IF(ISERROR(R41/X41-1),"         /0",IF(R41/X41&gt;5,"  *  ",(R41/X41-1)))</f>
        <v>0.32127502394090035</v>
      </c>
    </row>
    <row r="42" spans="1:25" ht="19.5" customHeight="1">
      <c r="A42" s="658" t="s">
        <v>311</v>
      </c>
      <c r="B42" s="659">
        <v>39.913</v>
      </c>
      <c r="C42" s="660">
        <v>56.283</v>
      </c>
      <c r="D42" s="661">
        <v>0</v>
      </c>
      <c r="E42" s="660">
        <v>0</v>
      </c>
      <c r="F42" s="662">
        <f t="shared" si="24"/>
        <v>96.196</v>
      </c>
      <c r="G42" s="663">
        <f t="shared" si="25"/>
        <v>0.0019750614106413544</v>
      </c>
      <c r="H42" s="664"/>
      <c r="I42" s="660"/>
      <c r="J42" s="661"/>
      <c r="K42" s="660"/>
      <c r="L42" s="662">
        <f t="shared" si="26"/>
        <v>0</v>
      </c>
      <c r="M42" s="665" t="str">
        <f t="shared" si="27"/>
        <v>         /0</v>
      </c>
      <c r="N42" s="659">
        <v>182.271</v>
      </c>
      <c r="O42" s="660">
        <v>318.511</v>
      </c>
      <c r="P42" s="661"/>
      <c r="Q42" s="660"/>
      <c r="R42" s="662">
        <f t="shared" si="28"/>
        <v>500.78200000000004</v>
      </c>
      <c r="S42" s="663">
        <f t="shared" si="29"/>
        <v>0.0008602698772881751</v>
      </c>
      <c r="T42" s="664"/>
      <c r="U42" s="660"/>
      <c r="V42" s="661"/>
      <c r="W42" s="660"/>
      <c r="X42" s="662">
        <f t="shared" si="30"/>
        <v>0</v>
      </c>
      <c r="Y42" s="666" t="str">
        <f t="shared" si="31"/>
        <v>         /0</v>
      </c>
    </row>
    <row r="43" spans="1:25" ht="19.5" customHeight="1">
      <c r="A43" s="658" t="s">
        <v>302</v>
      </c>
      <c r="B43" s="659">
        <v>70.809</v>
      </c>
      <c r="C43" s="660">
        <v>15.07</v>
      </c>
      <c r="D43" s="661">
        <v>0</v>
      </c>
      <c r="E43" s="660">
        <v>0</v>
      </c>
      <c r="F43" s="662">
        <f t="shared" si="24"/>
        <v>85.87899999999999</v>
      </c>
      <c r="G43" s="663">
        <f t="shared" si="25"/>
        <v>0.0017632365055144585</v>
      </c>
      <c r="H43" s="664">
        <v>94.89699999999999</v>
      </c>
      <c r="I43" s="660">
        <v>41.958999999999996</v>
      </c>
      <c r="J43" s="661"/>
      <c r="K43" s="660"/>
      <c r="L43" s="662">
        <f t="shared" si="26"/>
        <v>136.856</v>
      </c>
      <c r="M43" s="665">
        <f t="shared" si="27"/>
        <v>-0.3724864090723097</v>
      </c>
      <c r="N43" s="659">
        <v>912.766</v>
      </c>
      <c r="O43" s="660">
        <v>243.32899999999995</v>
      </c>
      <c r="P43" s="661"/>
      <c r="Q43" s="660"/>
      <c r="R43" s="662">
        <f t="shared" si="28"/>
        <v>1156.0949999999998</v>
      </c>
      <c r="S43" s="663">
        <f t="shared" si="29"/>
        <v>0.00198600130153135</v>
      </c>
      <c r="T43" s="664">
        <v>857.862</v>
      </c>
      <c r="U43" s="660">
        <v>249.48299999999995</v>
      </c>
      <c r="V43" s="661"/>
      <c r="W43" s="660"/>
      <c r="X43" s="662">
        <f t="shared" si="30"/>
        <v>1107.3449999999998</v>
      </c>
      <c r="Y43" s="666">
        <f t="shared" si="31"/>
        <v>0.04402422009400864</v>
      </c>
    </row>
    <row r="44" spans="1:25" ht="19.5" customHeight="1">
      <c r="A44" s="658" t="s">
        <v>313</v>
      </c>
      <c r="B44" s="659">
        <v>56.17</v>
      </c>
      <c r="C44" s="660">
        <v>28.38</v>
      </c>
      <c r="D44" s="661">
        <v>0</v>
      </c>
      <c r="E44" s="660">
        <v>0</v>
      </c>
      <c r="F44" s="662">
        <f t="shared" si="24"/>
        <v>84.55</v>
      </c>
      <c r="G44" s="663">
        <f t="shared" si="25"/>
        <v>0.0017359499591430674</v>
      </c>
      <c r="H44" s="664">
        <v>63.709</v>
      </c>
      <c r="I44" s="660">
        <v>0.3</v>
      </c>
      <c r="J44" s="661">
        <v>0</v>
      </c>
      <c r="K44" s="660">
        <v>0</v>
      </c>
      <c r="L44" s="662">
        <f t="shared" si="26"/>
        <v>64.009</v>
      </c>
      <c r="M44" s="665">
        <f t="shared" si="27"/>
        <v>0.3209079973128779</v>
      </c>
      <c r="N44" s="659">
        <v>762.337</v>
      </c>
      <c r="O44" s="660">
        <v>283.754</v>
      </c>
      <c r="P44" s="661">
        <v>0</v>
      </c>
      <c r="Q44" s="660">
        <v>0</v>
      </c>
      <c r="R44" s="662">
        <f t="shared" si="28"/>
        <v>1046.091</v>
      </c>
      <c r="S44" s="663">
        <f t="shared" si="29"/>
        <v>0.001797030596551522</v>
      </c>
      <c r="T44" s="664">
        <v>762.8639999999999</v>
      </c>
      <c r="U44" s="660">
        <v>123.20599999999999</v>
      </c>
      <c r="V44" s="661">
        <v>0</v>
      </c>
      <c r="W44" s="660">
        <v>0</v>
      </c>
      <c r="X44" s="662">
        <f t="shared" si="30"/>
        <v>886.0699999999999</v>
      </c>
      <c r="Y44" s="666">
        <f t="shared" si="31"/>
        <v>0.18059634114686185</v>
      </c>
    </row>
    <row r="45" spans="1:25" ht="19.5" customHeight="1">
      <c r="A45" s="658" t="s">
        <v>304</v>
      </c>
      <c r="B45" s="659">
        <v>44.292</v>
      </c>
      <c r="C45" s="660">
        <v>14.867</v>
      </c>
      <c r="D45" s="661">
        <v>0</v>
      </c>
      <c r="E45" s="660">
        <v>0</v>
      </c>
      <c r="F45" s="662">
        <f t="shared" si="24"/>
        <v>59.159000000000006</v>
      </c>
      <c r="G45" s="663">
        <f t="shared" si="25"/>
        <v>0.001214631148822528</v>
      </c>
      <c r="H45" s="664">
        <v>28.187</v>
      </c>
      <c r="I45" s="660">
        <v>13.72</v>
      </c>
      <c r="J45" s="661"/>
      <c r="K45" s="660"/>
      <c r="L45" s="662">
        <f t="shared" si="26"/>
        <v>41.907000000000004</v>
      </c>
      <c r="M45" s="665">
        <f t="shared" si="27"/>
        <v>0.41167346743980726</v>
      </c>
      <c r="N45" s="659">
        <v>389.6830000000001</v>
      </c>
      <c r="O45" s="660">
        <v>220.504</v>
      </c>
      <c r="P45" s="661"/>
      <c r="Q45" s="660"/>
      <c r="R45" s="662">
        <f t="shared" si="28"/>
        <v>610.1870000000001</v>
      </c>
      <c r="S45" s="663">
        <f t="shared" si="29"/>
        <v>0.001048211588301576</v>
      </c>
      <c r="T45" s="664">
        <v>294.60900000000004</v>
      </c>
      <c r="U45" s="660">
        <v>124.207</v>
      </c>
      <c r="V45" s="661">
        <v>0</v>
      </c>
      <c r="W45" s="660">
        <v>0</v>
      </c>
      <c r="X45" s="662">
        <f t="shared" si="30"/>
        <v>418.81600000000003</v>
      </c>
      <c r="Y45" s="666">
        <f t="shared" si="31"/>
        <v>0.45693335498166276</v>
      </c>
    </row>
    <row r="46" spans="1:25" ht="19.5" customHeight="1" thickBot="1">
      <c r="A46" s="667" t="s">
        <v>177</v>
      </c>
      <c r="B46" s="668">
        <v>3.367</v>
      </c>
      <c r="C46" s="669">
        <v>0</v>
      </c>
      <c r="D46" s="670">
        <v>59.346000000000004</v>
      </c>
      <c r="E46" s="669">
        <v>7.492999999999999</v>
      </c>
      <c r="F46" s="671">
        <f t="shared" si="24"/>
        <v>70.206</v>
      </c>
      <c r="G46" s="672">
        <f t="shared" si="25"/>
        <v>0.001441444149397968</v>
      </c>
      <c r="H46" s="673">
        <v>57.68899999999999</v>
      </c>
      <c r="I46" s="669">
        <v>5.368</v>
      </c>
      <c r="J46" s="670">
        <v>949.691</v>
      </c>
      <c r="K46" s="669">
        <v>1018.2589999999999</v>
      </c>
      <c r="L46" s="671">
        <f t="shared" si="26"/>
        <v>2031.007</v>
      </c>
      <c r="M46" s="674">
        <f t="shared" si="27"/>
        <v>-0.965432910866383</v>
      </c>
      <c r="N46" s="668">
        <v>427.284</v>
      </c>
      <c r="O46" s="669">
        <v>21.669999999999998</v>
      </c>
      <c r="P46" s="670">
        <v>4976.692999999999</v>
      </c>
      <c r="Q46" s="669">
        <v>4158.778000000002</v>
      </c>
      <c r="R46" s="671">
        <f t="shared" si="28"/>
        <v>9584.425000000001</v>
      </c>
      <c r="S46" s="672">
        <f t="shared" si="29"/>
        <v>0.016464633550382638</v>
      </c>
      <c r="T46" s="673">
        <v>357.90500000000003</v>
      </c>
      <c r="U46" s="669">
        <v>13.442</v>
      </c>
      <c r="V46" s="670">
        <v>18726.206000000002</v>
      </c>
      <c r="W46" s="669">
        <v>13149.567000000001</v>
      </c>
      <c r="X46" s="671">
        <f t="shared" si="30"/>
        <v>32247.120000000003</v>
      </c>
      <c r="Y46" s="675">
        <f t="shared" si="31"/>
        <v>-0.7027819848718273</v>
      </c>
    </row>
    <row r="47" ht="14.25">
      <c r="A47" s="105" t="s">
        <v>43</v>
      </c>
    </row>
    <row r="48" ht="14.25">
      <c r="A48" s="105" t="s">
        <v>42</v>
      </c>
    </row>
    <row r="49" ht="14.25">
      <c r="A49" s="112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7:Y65536 M47:M65536 Y3 M3">
    <cfRule type="cellIs" priority="9" dxfId="93" operator="lessThan" stopIfTrue="1">
      <formula>0</formula>
    </cfRule>
  </conditionalFormatting>
  <conditionalFormatting sqref="Y9:Y46 M9:M46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O26" sqref="O26"/>
    </sheetView>
  </sheetViews>
  <sheetFormatPr defaultColWidth="9.140625" defaultRowHeight="15"/>
  <cols>
    <col min="1" max="1" width="15.8515625" style="170" customWidth="1"/>
    <col min="2" max="2" width="12.28125" style="170" customWidth="1"/>
    <col min="3" max="3" width="11.7109375" style="170" customWidth="1"/>
    <col min="4" max="4" width="11.28125" style="170" bestFit="1" customWidth="1"/>
    <col min="5" max="5" width="10.28125" style="170" bestFit="1" customWidth="1"/>
    <col min="6" max="6" width="11.28125" style="170" bestFit="1" customWidth="1"/>
    <col min="7" max="7" width="11.28125" style="170" customWidth="1"/>
    <col min="8" max="8" width="11.28125" style="170" bestFit="1" customWidth="1"/>
    <col min="9" max="9" width="9.00390625" style="170" customWidth="1"/>
    <col min="10" max="10" width="11.28125" style="170" bestFit="1" customWidth="1"/>
    <col min="11" max="11" width="11.28125" style="170" customWidth="1"/>
    <col min="12" max="12" width="12.28125" style="170" bestFit="1" customWidth="1"/>
    <col min="13" max="13" width="10.7109375" style="170" customWidth="1"/>
    <col min="14" max="14" width="12.28125" style="170" customWidth="1"/>
    <col min="15" max="15" width="11.28125" style="170" customWidth="1"/>
    <col min="16" max="16" width="12.28125" style="170" bestFit="1" customWidth="1"/>
    <col min="17" max="17" width="9.140625" style="170" customWidth="1"/>
    <col min="18" max="16384" width="9.140625" style="170" customWidth="1"/>
  </cols>
  <sheetData>
    <row r="1" spans="14:17" ht="18.75" thickBot="1">
      <c r="N1" s="483" t="s">
        <v>28</v>
      </c>
      <c r="O1" s="484"/>
      <c r="P1" s="484"/>
      <c r="Q1" s="485"/>
    </row>
    <row r="2" ht="3.75" customHeight="1" thickBot="1"/>
    <row r="3" spans="1:17" ht="24" customHeight="1" thickTop="1">
      <c r="A3" s="562" t="s">
        <v>52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4"/>
    </row>
    <row r="4" spans="1:17" ht="18.75" customHeight="1" thickBot="1">
      <c r="A4" s="554" t="s">
        <v>38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6"/>
    </row>
    <row r="5" spans="1:17" s="400" customFormat="1" ht="20.25" customHeight="1" thickBot="1">
      <c r="A5" s="551" t="s">
        <v>142</v>
      </c>
      <c r="B5" s="557" t="s">
        <v>36</v>
      </c>
      <c r="C5" s="558"/>
      <c r="D5" s="558"/>
      <c r="E5" s="558"/>
      <c r="F5" s="559"/>
      <c r="G5" s="559"/>
      <c r="H5" s="559"/>
      <c r="I5" s="560"/>
      <c r="J5" s="558" t="s">
        <v>35</v>
      </c>
      <c r="K5" s="558"/>
      <c r="L5" s="558"/>
      <c r="M5" s="558"/>
      <c r="N5" s="558"/>
      <c r="O5" s="558"/>
      <c r="P5" s="558"/>
      <c r="Q5" s="561"/>
    </row>
    <row r="6" spans="1:17" s="426" customFormat="1" ht="28.5" customHeight="1" thickBot="1">
      <c r="A6" s="552"/>
      <c r="B6" s="497" t="s">
        <v>154</v>
      </c>
      <c r="C6" s="498"/>
      <c r="D6" s="499"/>
      <c r="E6" s="505" t="s">
        <v>34</v>
      </c>
      <c r="F6" s="497" t="s">
        <v>155</v>
      </c>
      <c r="G6" s="498"/>
      <c r="H6" s="499"/>
      <c r="I6" s="507" t="s">
        <v>33</v>
      </c>
      <c r="J6" s="497" t="s">
        <v>156</v>
      </c>
      <c r="K6" s="498"/>
      <c r="L6" s="499"/>
      <c r="M6" s="505" t="s">
        <v>34</v>
      </c>
      <c r="N6" s="497" t="s">
        <v>157</v>
      </c>
      <c r="O6" s="498"/>
      <c r="P6" s="499"/>
      <c r="Q6" s="505" t="s">
        <v>33</v>
      </c>
    </row>
    <row r="7" spans="1:17" s="173" customFormat="1" ht="22.5" customHeight="1" thickBot="1">
      <c r="A7" s="553"/>
      <c r="B7" s="103" t="s">
        <v>22</v>
      </c>
      <c r="C7" s="100" t="s">
        <v>21</v>
      </c>
      <c r="D7" s="100" t="s">
        <v>17</v>
      </c>
      <c r="E7" s="506"/>
      <c r="F7" s="103" t="s">
        <v>22</v>
      </c>
      <c r="G7" s="101" t="s">
        <v>21</v>
      </c>
      <c r="H7" s="100" t="s">
        <v>17</v>
      </c>
      <c r="I7" s="508"/>
      <c r="J7" s="103" t="s">
        <v>22</v>
      </c>
      <c r="K7" s="100" t="s">
        <v>21</v>
      </c>
      <c r="L7" s="101" t="s">
        <v>17</v>
      </c>
      <c r="M7" s="506"/>
      <c r="N7" s="102" t="s">
        <v>22</v>
      </c>
      <c r="O7" s="101" t="s">
        <v>21</v>
      </c>
      <c r="P7" s="100" t="s">
        <v>17</v>
      </c>
      <c r="Q7" s="506"/>
    </row>
    <row r="8" spans="1:17" s="172" customFormat="1" ht="18" customHeight="1" thickBot="1">
      <c r="A8" s="676" t="s">
        <v>51</v>
      </c>
      <c r="B8" s="677">
        <f>SUM(B9:B59)</f>
        <v>1853078</v>
      </c>
      <c r="C8" s="678">
        <f>SUM(C9:C59)</f>
        <v>90077</v>
      </c>
      <c r="D8" s="678">
        <f>C8+B8</f>
        <v>1943155</v>
      </c>
      <c r="E8" s="679">
        <f>D8/$D$8</f>
        <v>1</v>
      </c>
      <c r="F8" s="678">
        <f>SUM(F9:F59)</f>
        <v>1663323</v>
      </c>
      <c r="G8" s="678">
        <f>SUM(G9:G59)</f>
        <v>78671</v>
      </c>
      <c r="H8" s="678">
        <f aca="true" t="shared" si="0" ref="H8:H59">G8+F8</f>
        <v>1741994</v>
      </c>
      <c r="I8" s="680">
        <f>(D8/H8-1)</f>
        <v>0.1154774356283661</v>
      </c>
      <c r="J8" s="681">
        <f>SUM(J9:J59)</f>
        <v>20105829</v>
      </c>
      <c r="K8" s="678">
        <f>SUM(K9:K59)</f>
        <v>897576</v>
      </c>
      <c r="L8" s="678">
        <f aca="true" t="shared" si="1" ref="L8:L59">K8+J8</f>
        <v>21003405</v>
      </c>
      <c r="M8" s="679">
        <f>(L8/$L$8)</f>
        <v>1</v>
      </c>
      <c r="N8" s="678">
        <f>SUM(N9:N59)</f>
        <v>18923994</v>
      </c>
      <c r="O8" s="678">
        <f>SUM(O9:O59)</f>
        <v>830442</v>
      </c>
      <c r="P8" s="678">
        <f aca="true" t="shared" si="2" ref="P8:P59">O8+N8</f>
        <v>19754436</v>
      </c>
      <c r="Q8" s="682">
        <f>(L8/P8-1)</f>
        <v>0.06322473595297784</v>
      </c>
    </row>
    <row r="9" spans="1:17" s="171" customFormat="1" ht="18" customHeight="1" thickTop="1">
      <c r="A9" s="683" t="s">
        <v>327</v>
      </c>
      <c r="B9" s="684">
        <v>249271</v>
      </c>
      <c r="C9" s="685">
        <v>67</v>
      </c>
      <c r="D9" s="685">
        <f aca="true" t="shared" si="3" ref="D9:D59">C9+B9</f>
        <v>249338</v>
      </c>
      <c r="E9" s="686">
        <f>D9/$D$8</f>
        <v>0.12831606330941175</v>
      </c>
      <c r="F9" s="687">
        <v>239560</v>
      </c>
      <c r="G9" s="685">
        <v>68</v>
      </c>
      <c r="H9" s="685">
        <f t="shared" si="0"/>
        <v>239628</v>
      </c>
      <c r="I9" s="688">
        <f>(D9/H9-1)</f>
        <v>0.040521141102041414</v>
      </c>
      <c r="J9" s="687">
        <v>2828941</v>
      </c>
      <c r="K9" s="685">
        <v>953</v>
      </c>
      <c r="L9" s="685">
        <f t="shared" si="1"/>
        <v>2829894</v>
      </c>
      <c r="M9" s="688">
        <f>(L9/$L$8)</f>
        <v>0.1347350108232451</v>
      </c>
      <c r="N9" s="687">
        <v>2825861</v>
      </c>
      <c r="O9" s="685">
        <v>8944</v>
      </c>
      <c r="P9" s="685">
        <f t="shared" si="2"/>
        <v>2834805</v>
      </c>
      <c r="Q9" s="688">
        <f>(L9/P9-1)</f>
        <v>-0.0017323942916708246</v>
      </c>
    </row>
    <row r="10" spans="1:17" s="171" customFormat="1" ht="18" customHeight="1">
      <c r="A10" s="689" t="s">
        <v>328</v>
      </c>
      <c r="B10" s="690">
        <v>183388</v>
      </c>
      <c r="C10" s="691">
        <v>368</v>
      </c>
      <c r="D10" s="691">
        <f t="shared" si="3"/>
        <v>183756</v>
      </c>
      <c r="E10" s="692">
        <f>D10/$D$8</f>
        <v>0.09456579634666303</v>
      </c>
      <c r="F10" s="693">
        <v>163764</v>
      </c>
      <c r="G10" s="691">
        <v>900</v>
      </c>
      <c r="H10" s="691">
        <f t="shared" si="0"/>
        <v>164664</v>
      </c>
      <c r="I10" s="694">
        <f>(D10/H10-1)</f>
        <v>0.11594519749307675</v>
      </c>
      <c r="J10" s="693">
        <v>2149510</v>
      </c>
      <c r="K10" s="691">
        <v>1622</v>
      </c>
      <c r="L10" s="691">
        <f t="shared" si="1"/>
        <v>2151132</v>
      </c>
      <c r="M10" s="694">
        <f>(L10/$L$8)</f>
        <v>0.10241825075505614</v>
      </c>
      <c r="N10" s="693">
        <v>1991931</v>
      </c>
      <c r="O10" s="691">
        <v>2501</v>
      </c>
      <c r="P10" s="691">
        <f t="shared" si="2"/>
        <v>1994432</v>
      </c>
      <c r="Q10" s="694">
        <f>(L10/P10-1)</f>
        <v>0.07856873535924014</v>
      </c>
    </row>
    <row r="11" spans="1:17" s="171" customFormat="1" ht="18" customHeight="1">
      <c r="A11" s="689" t="s">
        <v>329</v>
      </c>
      <c r="B11" s="690">
        <v>157110</v>
      </c>
      <c r="C11" s="691">
        <v>47</v>
      </c>
      <c r="D11" s="691">
        <f t="shared" si="3"/>
        <v>157157</v>
      </c>
      <c r="E11" s="692">
        <f>D11/$D$8</f>
        <v>0.08087723315947519</v>
      </c>
      <c r="F11" s="693">
        <v>157129</v>
      </c>
      <c r="G11" s="691">
        <v>3124</v>
      </c>
      <c r="H11" s="691">
        <f t="shared" si="0"/>
        <v>160253</v>
      </c>
      <c r="I11" s="694">
        <f>(D11/H11-1)</f>
        <v>-0.019319451117919773</v>
      </c>
      <c r="J11" s="693">
        <v>1731619</v>
      </c>
      <c r="K11" s="691">
        <v>6504</v>
      </c>
      <c r="L11" s="691">
        <f t="shared" si="1"/>
        <v>1738123</v>
      </c>
      <c r="M11" s="694">
        <f>(L11/$L$8)</f>
        <v>0.08275434387900438</v>
      </c>
      <c r="N11" s="693">
        <v>1757583</v>
      </c>
      <c r="O11" s="691">
        <v>15455</v>
      </c>
      <c r="P11" s="691">
        <f t="shared" si="2"/>
        <v>1773038</v>
      </c>
      <c r="Q11" s="694">
        <f>(L11/P11-1)</f>
        <v>-0.019692189338299526</v>
      </c>
    </row>
    <row r="12" spans="1:17" s="171" customFormat="1" ht="18" customHeight="1">
      <c r="A12" s="689" t="s">
        <v>330</v>
      </c>
      <c r="B12" s="690">
        <v>128359</v>
      </c>
      <c r="C12" s="691">
        <v>267</v>
      </c>
      <c r="D12" s="691">
        <f t="shared" si="3"/>
        <v>128626</v>
      </c>
      <c r="E12" s="692">
        <f>D12/$D$8</f>
        <v>0.06619441063631054</v>
      </c>
      <c r="F12" s="693">
        <v>104209</v>
      </c>
      <c r="G12" s="691">
        <v>159</v>
      </c>
      <c r="H12" s="691">
        <f>G12+F12</f>
        <v>104368</v>
      </c>
      <c r="I12" s="694">
        <f>(D12/H12-1)</f>
        <v>0.23242756400429254</v>
      </c>
      <c r="J12" s="693">
        <v>1335910</v>
      </c>
      <c r="K12" s="691">
        <v>5009</v>
      </c>
      <c r="L12" s="691">
        <f>K12+J12</f>
        <v>1340919</v>
      </c>
      <c r="M12" s="694">
        <f>(L12/$L$8)</f>
        <v>0.06384293403855232</v>
      </c>
      <c r="N12" s="693">
        <v>1187586</v>
      </c>
      <c r="O12" s="691">
        <v>15894</v>
      </c>
      <c r="P12" s="691">
        <f>O12+N12</f>
        <v>1203480</v>
      </c>
      <c r="Q12" s="694">
        <f>(L12/P12-1)</f>
        <v>0.11420131618306906</v>
      </c>
    </row>
    <row r="13" spans="1:17" s="171" customFormat="1" ht="18" customHeight="1">
      <c r="A13" s="689" t="s">
        <v>331</v>
      </c>
      <c r="B13" s="690">
        <v>88160</v>
      </c>
      <c r="C13" s="691">
        <v>117</v>
      </c>
      <c r="D13" s="691">
        <f t="shared" si="3"/>
        <v>88277</v>
      </c>
      <c r="E13" s="692">
        <f aca="true" t="shared" si="4" ref="E13:E21">D13/$D$8</f>
        <v>0.04542972639856316</v>
      </c>
      <c r="F13" s="693">
        <v>73438</v>
      </c>
      <c r="G13" s="691">
        <v>194</v>
      </c>
      <c r="H13" s="691">
        <f aca="true" t="shared" si="5" ref="H13:H21">G13+F13</f>
        <v>73632</v>
      </c>
      <c r="I13" s="694">
        <f aca="true" t="shared" si="6" ref="I13:I21">(D13/H13-1)</f>
        <v>0.19889450239026507</v>
      </c>
      <c r="J13" s="693">
        <v>990803</v>
      </c>
      <c r="K13" s="691">
        <v>1606</v>
      </c>
      <c r="L13" s="691">
        <f aca="true" t="shared" si="7" ref="L13:L21">K13+J13</f>
        <v>992409</v>
      </c>
      <c r="M13" s="694">
        <f aca="true" t="shared" si="8" ref="M13:M21">(L13/$L$8)</f>
        <v>0.047249910193132974</v>
      </c>
      <c r="N13" s="693">
        <v>846249</v>
      </c>
      <c r="O13" s="691">
        <v>1675</v>
      </c>
      <c r="P13" s="691">
        <f aca="true" t="shared" si="9" ref="P13:P21">O13+N13</f>
        <v>847924</v>
      </c>
      <c r="Q13" s="694">
        <f aca="true" t="shared" si="10" ref="Q13:Q21">(L13/P13-1)</f>
        <v>0.17039852628301588</v>
      </c>
    </row>
    <row r="14" spans="1:17" s="171" customFormat="1" ht="18" customHeight="1">
      <c r="A14" s="689" t="s">
        <v>332</v>
      </c>
      <c r="B14" s="690">
        <v>84230</v>
      </c>
      <c r="C14" s="691">
        <v>14</v>
      </c>
      <c r="D14" s="691">
        <f t="shared" si="3"/>
        <v>84244</v>
      </c>
      <c r="E14" s="692">
        <f t="shared" si="4"/>
        <v>0.043354235766060865</v>
      </c>
      <c r="F14" s="693">
        <v>63049</v>
      </c>
      <c r="G14" s="691">
        <v>722</v>
      </c>
      <c r="H14" s="691">
        <f t="shared" si="5"/>
        <v>63771</v>
      </c>
      <c r="I14" s="694">
        <f t="shared" si="6"/>
        <v>0.32103934390240085</v>
      </c>
      <c r="J14" s="693">
        <v>830178</v>
      </c>
      <c r="K14" s="691">
        <v>6832</v>
      </c>
      <c r="L14" s="691">
        <f t="shared" si="7"/>
        <v>837010</v>
      </c>
      <c r="M14" s="694">
        <f t="shared" si="8"/>
        <v>0.03985115746708688</v>
      </c>
      <c r="N14" s="693">
        <v>746721</v>
      </c>
      <c r="O14" s="691">
        <v>5213</v>
      </c>
      <c r="P14" s="691">
        <f t="shared" si="9"/>
        <v>751934</v>
      </c>
      <c r="Q14" s="694">
        <f t="shared" si="10"/>
        <v>0.11314290881912514</v>
      </c>
    </row>
    <row r="15" spans="1:17" s="171" customFormat="1" ht="18" customHeight="1">
      <c r="A15" s="689" t="s">
        <v>333</v>
      </c>
      <c r="B15" s="690">
        <v>71067</v>
      </c>
      <c r="C15" s="691">
        <v>13</v>
      </c>
      <c r="D15" s="691">
        <f t="shared" si="3"/>
        <v>71080</v>
      </c>
      <c r="E15" s="692">
        <f t="shared" si="4"/>
        <v>0.036579686129001546</v>
      </c>
      <c r="F15" s="693">
        <v>52540</v>
      </c>
      <c r="G15" s="691">
        <v>814</v>
      </c>
      <c r="H15" s="691">
        <f t="shared" si="5"/>
        <v>53354</v>
      </c>
      <c r="I15" s="694">
        <f t="shared" si="6"/>
        <v>0.3322337594182254</v>
      </c>
      <c r="J15" s="693">
        <v>773073</v>
      </c>
      <c r="K15" s="691">
        <v>1869</v>
      </c>
      <c r="L15" s="691">
        <f t="shared" si="7"/>
        <v>774942</v>
      </c>
      <c r="M15" s="694">
        <f t="shared" si="8"/>
        <v>0.03689601757429331</v>
      </c>
      <c r="N15" s="693">
        <v>624774</v>
      </c>
      <c r="O15" s="691">
        <v>3981</v>
      </c>
      <c r="P15" s="691">
        <f t="shared" si="9"/>
        <v>628755</v>
      </c>
      <c r="Q15" s="694">
        <f t="shared" si="10"/>
        <v>0.23250232602524035</v>
      </c>
    </row>
    <row r="16" spans="1:17" s="171" customFormat="1" ht="18" customHeight="1">
      <c r="A16" s="689" t="s">
        <v>334</v>
      </c>
      <c r="B16" s="690">
        <v>70585</v>
      </c>
      <c r="C16" s="691">
        <v>45</v>
      </c>
      <c r="D16" s="691">
        <f t="shared" si="3"/>
        <v>70630</v>
      </c>
      <c r="E16" s="692">
        <f t="shared" si="4"/>
        <v>0.036348103985528686</v>
      </c>
      <c r="F16" s="693">
        <v>43610</v>
      </c>
      <c r="G16" s="691">
        <v>30</v>
      </c>
      <c r="H16" s="691">
        <f t="shared" si="5"/>
        <v>43640</v>
      </c>
      <c r="I16" s="694">
        <f t="shared" si="6"/>
        <v>0.6184692942254812</v>
      </c>
      <c r="J16" s="693">
        <v>587311</v>
      </c>
      <c r="K16" s="691">
        <v>745</v>
      </c>
      <c r="L16" s="691">
        <f t="shared" si="7"/>
        <v>588056</v>
      </c>
      <c r="M16" s="694">
        <f t="shared" si="8"/>
        <v>0.027998126970365043</v>
      </c>
      <c r="N16" s="693">
        <v>497199</v>
      </c>
      <c r="O16" s="691">
        <v>1542</v>
      </c>
      <c r="P16" s="691">
        <f t="shared" si="9"/>
        <v>498741</v>
      </c>
      <c r="Q16" s="694">
        <f t="shared" si="10"/>
        <v>0.1790809257710917</v>
      </c>
    </row>
    <row r="17" spans="1:17" s="171" customFormat="1" ht="18" customHeight="1">
      <c r="A17" s="689" t="s">
        <v>335</v>
      </c>
      <c r="B17" s="690">
        <v>49411</v>
      </c>
      <c r="C17" s="691">
        <v>15564</v>
      </c>
      <c r="D17" s="691">
        <f t="shared" si="3"/>
        <v>64975</v>
      </c>
      <c r="E17" s="692">
        <f t="shared" si="4"/>
        <v>0.03343788838255311</v>
      </c>
      <c r="F17" s="693">
        <v>42436</v>
      </c>
      <c r="G17" s="691">
        <v>9826</v>
      </c>
      <c r="H17" s="691">
        <f t="shared" si="5"/>
        <v>52262</v>
      </c>
      <c r="I17" s="694">
        <f t="shared" si="6"/>
        <v>0.243255137576059</v>
      </c>
      <c r="J17" s="693">
        <v>524458</v>
      </c>
      <c r="K17" s="691">
        <v>145925</v>
      </c>
      <c r="L17" s="691">
        <f t="shared" si="7"/>
        <v>670383</v>
      </c>
      <c r="M17" s="694">
        <f t="shared" si="8"/>
        <v>0.03191782475270081</v>
      </c>
      <c r="N17" s="693">
        <v>483695</v>
      </c>
      <c r="O17" s="691">
        <v>111917</v>
      </c>
      <c r="P17" s="691">
        <f t="shared" si="9"/>
        <v>595612</v>
      </c>
      <c r="Q17" s="694">
        <f t="shared" si="10"/>
        <v>0.12553642304050294</v>
      </c>
    </row>
    <row r="18" spans="1:17" s="171" customFormat="1" ht="18" customHeight="1">
      <c r="A18" s="689" t="s">
        <v>336</v>
      </c>
      <c r="B18" s="690">
        <v>47233</v>
      </c>
      <c r="C18" s="691">
        <v>0</v>
      </c>
      <c r="D18" s="691">
        <f t="shared" si="3"/>
        <v>47233</v>
      </c>
      <c r="E18" s="692">
        <f t="shared" si="4"/>
        <v>0.024307376405896596</v>
      </c>
      <c r="F18" s="693">
        <v>37445</v>
      </c>
      <c r="G18" s="691">
        <v>105</v>
      </c>
      <c r="H18" s="691">
        <f t="shared" si="5"/>
        <v>37550</v>
      </c>
      <c r="I18" s="694">
        <f t="shared" si="6"/>
        <v>0.2578695073235686</v>
      </c>
      <c r="J18" s="693">
        <v>468723</v>
      </c>
      <c r="K18" s="691">
        <v>247</v>
      </c>
      <c r="L18" s="691">
        <f t="shared" si="7"/>
        <v>468970</v>
      </c>
      <c r="M18" s="694">
        <f t="shared" si="8"/>
        <v>0.022328284390078657</v>
      </c>
      <c r="N18" s="693">
        <v>397873</v>
      </c>
      <c r="O18" s="691">
        <v>742</v>
      </c>
      <c r="P18" s="691">
        <f t="shared" si="9"/>
        <v>398615</v>
      </c>
      <c r="Q18" s="694">
        <f t="shared" si="10"/>
        <v>0.1764986264942363</v>
      </c>
    </row>
    <row r="19" spans="1:17" s="171" customFormat="1" ht="18" customHeight="1">
      <c r="A19" s="689" t="s">
        <v>337</v>
      </c>
      <c r="B19" s="690">
        <v>46969</v>
      </c>
      <c r="C19" s="691">
        <v>26</v>
      </c>
      <c r="D19" s="691">
        <f t="shared" si="3"/>
        <v>46995</v>
      </c>
      <c r="E19" s="692">
        <f t="shared" si="4"/>
        <v>0.02418489518334873</v>
      </c>
      <c r="F19" s="693">
        <v>52743</v>
      </c>
      <c r="G19" s="691">
        <v>239</v>
      </c>
      <c r="H19" s="691">
        <f t="shared" si="5"/>
        <v>52982</v>
      </c>
      <c r="I19" s="694">
        <f t="shared" si="6"/>
        <v>-0.11300064172737911</v>
      </c>
      <c r="J19" s="693">
        <v>531169</v>
      </c>
      <c r="K19" s="691">
        <v>325</v>
      </c>
      <c r="L19" s="691">
        <f t="shared" si="7"/>
        <v>531494</v>
      </c>
      <c r="M19" s="694">
        <f t="shared" si="8"/>
        <v>0.025305135048340973</v>
      </c>
      <c r="N19" s="693">
        <v>563599</v>
      </c>
      <c r="O19" s="691">
        <v>1729</v>
      </c>
      <c r="P19" s="691">
        <f t="shared" si="9"/>
        <v>565328</v>
      </c>
      <c r="Q19" s="694">
        <f t="shared" si="10"/>
        <v>-0.059848441966433685</v>
      </c>
    </row>
    <row r="20" spans="1:17" s="171" customFormat="1" ht="18" customHeight="1">
      <c r="A20" s="689" t="s">
        <v>338</v>
      </c>
      <c r="B20" s="690">
        <v>40598</v>
      </c>
      <c r="C20" s="691">
        <v>117</v>
      </c>
      <c r="D20" s="691">
        <f t="shared" si="3"/>
        <v>40715</v>
      </c>
      <c r="E20" s="692">
        <f t="shared" si="4"/>
        <v>0.02095303771443863</v>
      </c>
      <c r="F20" s="693">
        <v>44138</v>
      </c>
      <c r="G20" s="691">
        <v>113</v>
      </c>
      <c r="H20" s="691">
        <f t="shared" si="5"/>
        <v>44251</v>
      </c>
      <c r="I20" s="694">
        <f t="shared" si="6"/>
        <v>-0.07990779869381481</v>
      </c>
      <c r="J20" s="693">
        <v>477298</v>
      </c>
      <c r="K20" s="691">
        <v>295</v>
      </c>
      <c r="L20" s="691">
        <f t="shared" si="7"/>
        <v>477593</v>
      </c>
      <c r="M20" s="694">
        <f t="shared" si="8"/>
        <v>0.022738836869545677</v>
      </c>
      <c r="N20" s="693">
        <v>452204</v>
      </c>
      <c r="O20" s="691">
        <v>489</v>
      </c>
      <c r="P20" s="691">
        <f t="shared" si="9"/>
        <v>452693</v>
      </c>
      <c r="Q20" s="694">
        <f t="shared" si="10"/>
        <v>0.055004163969842645</v>
      </c>
    </row>
    <row r="21" spans="1:17" s="171" customFormat="1" ht="18" customHeight="1">
      <c r="A21" s="689" t="s">
        <v>339</v>
      </c>
      <c r="B21" s="690">
        <v>31070</v>
      </c>
      <c r="C21" s="691">
        <v>2</v>
      </c>
      <c r="D21" s="691">
        <f t="shared" si="3"/>
        <v>31072</v>
      </c>
      <c r="E21" s="692">
        <f t="shared" si="4"/>
        <v>0.015990489693308046</v>
      </c>
      <c r="F21" s="693">
        <v>30355</v>
      </c>
      <c r="G21" s="691">
        <v>8</v>
      </c>
      <c r="H21" s="691">
        <f t="shared" si="5"/>
        <v>30363</v>
      </c>
      <c r="I21" s="694">
        <f t="shared" si="6"/>
        <v>0.023350788788986554</v>
      </c>
      <c r="J21" s="693">
        <v>323143</v>
      </c>
      <c r="K21" s="691">
        <v>167</v>
      </c>
      <c r="L21" s="691">
        <f t="shared" si="7"/>
        <v>323310</v>
      </c>
      <c r="M21" s="694">
        <f t="shared" si="8"/>
        <v>0.015393218385304669</v>
      </c>
      <c r="N21" s="693">
        <v>313921</v>
      </c>
      <c r="O21" s="691">
        <v>513</v>
      </c>
      <c r="P21" s="691">
        <f t="shared" si="9"/>
        <v>314434</v>
      </c>
      <c r="Q21" s="694">
        <f t="shared" si="10"/>
        <v>0.02822849946252637</v>
      </c>
    </row>
    <row r="22" spans="1:17" s="171" customFormat="1" ht="18" customHeight="1">
      <c r="A22" s="689" t="s">
        <v>340</v>
      </c>
      <c r="B22" s="690">
        <v>26333</v>
      </c>
      <c r="C22" s="691">
        <v>935</v>
      </c>
      <c r="D22" s="691">
        <f t="shared" si="3"/>
        <v>27268</v>
      </c>
      <c r="E22" s="692">
        <f>D22/$D$8</f>
        <v>0.014032848640484161</v>
      </c>
      <c r="F22" s="693">
        <v>24084</v>
      </c>
      <c r="G22" s="691">
        <v>1224</v>
      </c>
      <c r="H22" s="691">
        <f>G22+F22</f>
        <v>25308</v>
      </c>
      <c r="I22" s="694">
        <f>(D22/H22-1)</f>
        <v>0.07744586691955102</v>
      </c>
      <c r="J22" s="693">
        <v>316793</v>
      </c>
      <c r="K22" s="691">
        <v>18258</v>
      </c>
      <c r="L22" s="691">
        <f>K22+J22</f>
        <v>335051</v>
      </c>
      <c r="M22" s="694">
        <f>(L22/$L$8)</f>
        <v>0.01595222298479699</v>
      </c>
      <c r="N22" s="693">
        <v>302231</v>
      </c>
      <c r="O22" s="691">
        <v>14461</v>
      </c>
      <c r="P22" s="691">
        <f>O22+N22</f>
        <v>316692</v>
      </c>
      <c r="Q22" s="694">
        <f>(L22/P22-1)</f>
        <v>0.057971151781541774</v>
      </c>
    </row>
    <row r="23" spans="1:17" s="171" customFormat="1" ht="18" customHeight="1">
      <c r="A23" s="689" t="s">
        <v>341</v>
      </c>
      <c r="B23" s="690">
        <v>16749</v>
      </c>
      <c r="C23" s="691">
        <v>7434</v>
      </c>
      <c r="D23" s="691">
        <f t="shared" si="3"/>
        <v>24183</v>
      </c>
      <c r="E23" s="692">
        <f>D23/$D$8</f>
        <v>0.01244522439023135</v>
      </c>
      <c r="F23" s="693">
        <v>14039</v>
      </c>
      <c r="G23" s="691">
        <v>4946</v>
      </c>
      <c r="H23" s="691">
        <f>G23+F23</f>
        <v>18985</v>
      </c>
      <c r="I23" s="694">
        <f>(D23/H23-1)</f>
        <v>0.27379510139583885</v>
      </c>
      <c r="J23" s="693">
        <v>149572</v>
      </c>
      <c r="K23" s="691">
        <v>49294</v>
      </c>
      <c r="L23" s="691">
        <f>K23+J23</f>
        <v>198866</v>
      </c>
      <c r="M23" s="694">
        <f>(L23/$L$8)</f>
        <v>0.009468274310760565</v>
      </c>
      <c r="N23" s="693">
        <v>114361</v>
      </c>
      <c r="O23" s="691">
        <v>46190</v>
      </c>
      <c r="P23" s="691">
        <f>O23+N23</f>
        <v>160551</v>
      </c>
      <c r="Q23" s="694">
        <f>(L23/P23-1)</f>
        <v>0.23864690970470437</v>
      </c>
    </row>
    <row r="24" spans="1:17" s="171" customFormat="1" ht="18" customHeight="1">
      <c r="A24" s="689" t="s">
        <v>342</v>
      </c>
      <c r="B24" s="690">
        <v>23762</v>
      </c>
      <c r="C24" s="691">
        <v>370</v>
      </c>
      <c r="D24" s="691">
        <f t="shared" si="3"/>
        <v>24132</v>
      </c>
      <c r="E24" s="692">
        <f>D24/$D$8</f>
        <v>0.012418978413971094</v>
      </c>
      <c r="F24" s="693">
        <v>21301</v>
      </c>
      <c r="G24" s="691">
        <v>542</v>
      </c>
      <c r="H24" s="691">
        <f>G24+F24</f>
        <v>21843</v>
      </c>
      <c r="I24" s="694">
        <f>(D24/H24-1)</f>
        <v>0.10479329762395273</v>
      </c>
      <c r="J24" s="693">
        <v>219884</v>
      </c>
      <c r="K24" s="691">
        <v>3798</v>
      </c>
      <c r="L24" s="691">
        <f>K24+J24</f>
        <v>223682</v>
      </c>
      <c r="M24" s="694">
        <f>(L24/$L$8)</f>
        <v>0.010649797021006832</v>
      </c>
      <c r="N24" s="693">
        <v>222758</v>
      </c>
      <c r="O24" s="691">
        <v>5396</v>
      </c>
      <c r="P24" s="691">
        <f>O24+N24</f>
        <v>228154</v>
      </c>
      <c r="Q24" s="694">
        <f>(L24/P24-1)</f>
        <v>-0.019600795953610306</v>
      </c>
    </row>
    <row r="25" spans="1:17" s="171" customFormat="1" ht="18" customHeight="1">
      <c r="A25" s="689" t="s">
        <v>343</v>
      </c>
      <c r="B25" s="690">
        <v>23016</v>
      </c>
      <c r="C25" s="691">
        <v>0</v>
      </c>
      <c r="D25" s="691">
        <f t="shared" si="3"/>
        <v>23016</v>
      </c>
      <c r="E25" s="692">
        <f aca="true" t="shared" si="11" ref="E25:E38">D25/$D$8</f>
        <v>0.011844654698158407</v>
      </c>
      <c r="F25" s="693">
        <v>17916</v>
      </c>
      <c r="G25" s="691">
        <v>52</v>
      </c>
      <c r="H25" s="691">
        <f t="shared" si="0"/>
        <v>17968</v>
      </c>
      <c r="I25" s="694">
        <f aca="true" t="shared" si="12" ref="I25:I38">(D25/H25-1)</f>
        <v>0.28094390026714167</v>
      </c>
      <c r="J25" s="693">
        <v>242193</v>
      </c>
      <c r="K25" s="691">
        <v>235</v>
      </c>
      <c r="L25" s="691">
        <f t="shared" si="1"/>
        <v>242428</v>
      </c>
      <c r="M25" s="694">
        <f aca="true" t="shared" si="13" ref="M25:M38">(L25/$L$8)</f>
        <v>0.011542318971614365</v>
      </c>
      <c r="N25" s="693">
        <v>187342</v>
      </c>
      <c r="O25" s="691">
        <v>758</v>
      </c>
      <c r="P25" s="691">
        <f t="shared" si="2"/>
        <v>188100</v>
      </c>
      <c r="Q25" s="694">
        <f aca="true" t="shared" si="14" ref="Q25:Q38">(L25/P25-1)</f>
        <v>0.2888250930356193</v>
      </c>
    </row>
    <row r="26" spans="1:17" s="171" customFormat="1" ht="18" customHeight="1">
      <c r="A26" s="689" t="s">
        <v>344</v>
      </c>
      <c r="B26" s="690">
        <v>22893</v>
      </c>
      <c r="C26" s="691">
        <v>115</v>
      </c>
      <c r="D26" s="691">
        <f t="shared" si="3"/>
        <v>23008</v>
      </c>
      <c r="E26" s="692">
        <f t="shared" si="11"/>
        <v>0.011840537682274445</v>
      </c>
      <c r="F26" s="693">
        <v>21529</v>
      </c>
      <c r="G26" s="691">
        <v>42</v>
      </c>
      <c r="H26" s="691">
        <f>G26+F26</f>
        <v>21571</v>
      </c>
      <c r="I26" s="694">
        <f t="shared" si="12"/>
        <v>0.0666172175606139</v>
      </c>
      <c r="J26" s="693">
        <v>257377</v>
      </c>
      <c r="K26" s="691">
        <v>193</v>
      </c>
      <c r="L26" s="691">
        <f>K26+J26</f>
        <v>257570</v>
      </c>
      <c r="M26" s="694">
        <f t="shared" si="13"/>
        <v>0.012263249696894385</v>
      </c>
      <c r="N26" s="693">
        <v>260260</v>
      </c>
      <c r="O26" s="691">
        <v>349</v>
      </c>
      <c r="P26" s="691">
        <f>O26+N26</f>
        <v>260609</v>
      </c>
      <c r="Q26" s="694">
        <f t="shared" si="14"/>
        <v>-0.011661147542870731</v>
      </c>
    </row>
    <row r="27" spans="1:17" s="171" customFormat="1" ht="18" customHeight="1">
      <c r="A27" s="689" t="s">
        <v>345</v>
      </c>
      <c r="B27" s="690">
        <v>22222</v>
      </c>
      <c r="C27" s="691">
        <v>7</v>
      </c>
      <c r="D27" s="691">
        <f t="shared" si="3"/>
        <v>22229</v>
      </c>
      <c r="E27" s="692">
        <f t="shared" si="11"/>
        <v>0.011439643260573654</v>
      </c>
      <c r="F27" s="693">
        <v>18337</v>
      </c>
      <c r="G27" s="691">
        <v>12</v>
      </c>
      <c r="H27" s="691">
        <f>G27+F27</f>
        <v>18349</v>
      </c>
      <c r="I27" s="694">
        <f t="shared" si="12"/>
        <v>0.21145566515886416</v>
      </c>
      <c r="J27" s="693">
        <v>265649</v>
      </c>
      <c r="K27" s="691">
        <v>1828</v>
      </c>
      <c r="L27" s="691">
        <f>K27+J27</f>
        <v>267477</v>
      </c>
      <c r="M27" s="694">
        <f t="shared" si="13"/>
        <v>0.012734935121233915</v>
      </c>
      <c r="N27" s="693">
        <v>240726</v>
      </c>
      <c r="O27" s="691">
        <v>1694</v>
      </c>
      <c r="P27" s="691">
        <f>O27+N27</f>
        <v>242420</v>
      </c>
      <c r="Q27" s="694">
        <f t="shared" si="14"/>
        <v>0.10336193383384207</v>
      </c>
    </row>
    <row r="28" spans="1:17" s="171" customFormat="1" ht="18" customHeight="1">
      <c r="A28" s="689" t="s">
        <v>346</v>
      </c>
      <c r="B28" s="690">
        <v>16600</v>
      </c>
      <c r="C28" s="691">
        <v>3289</v>
      </c>
      <c r="D28" s="691">
        <f t="shared" si="3"/>
        <v>19889</v>
      </c>
      <c r="E28" s="692">
        <f t="shared" si="11"/>
        <v>0.010235416114514798</v>
      </c>
      <c r="F28" s="693">
        <v>28318</v>
      </c>
      <c r="G28" s="691">
        <v>5206</v>
      </c>
      <c r="H28" s="691">
        <f>G28+F28</f>
        <v>33524</v>
      </c>
      <c r="I28" s="694">
        <f t="shared" si="12"/>
        <v>-0.40672354134351507</v>
      </c>
      <c r="J28" s="693">
        <v>199689</v>
      </c>
      <c r="K28" s="691">
        <v>30666</v>
      </c>
      <c r="L28" s="691">
        <f>K28+J28</f>
        <v>230355</v>
      </c>
      <c r="M28" s="694">
        <f t="shared" si="13"/>
        <v>0.010967507411298311</v>
      </c>
      <c r="N28" s="693">
        <v>244891</v>
      </c>
      <c r="O28" s="691">
        <v>40556</v>
      </c>
      <c r="P28" s="691">
        <f>O28+N28</f>
        <v>285447</v>
      </c>
      <c r="Q28" s="694">
        <f t="shared" si="14"/>
        <v>-0.19300255388916332</v>
      </c>
    </row>
    <row r="29" spans="1:17" s="171" customFormat="1" ht="18" customHeight="1">
      <c r="A29" s="689" t="s">
        <v>347</v>
      </c>
      <c r="B29" s="690">
        <v>18073</v>
      </c>
      <c r="C29" s="691">
        <v>0</v>
      </c>
      <c r="D29" s="691">
        <f t="shared" si="3"/>
        <v>18073</v>
      </c>
      <c r="E29" s="692">
        <f t="shared" si="11"/>
        <v>0.009300853508855443</v>
      </c>
      <c r="F29" s="693">
        <v>22156</v>
      </c>
      <c r="G29" s="691">
        <v>2</v>
      </c>
      <c r="H29" s="691">
        <f t="shared" si="0"/>
        <v>22158</v>
      </c>
      <c r="I29" s="694">
        <f t="shared" si="12"/>
        <v>-0.18435779402473151</v>
      </c>
      <c r="J29" s="693">
        <v>195447</v>
      </c>
      <c r="K29" s="691">
        <v>94</v>
      </c>
      <c r="L29" s="691">
        <f t="shared" si="1"/>
        <v>195541</v>
      </c>
      <c r="M29" s="694">
        <f t="shared" si="13"/>
        <v>0.009309966645884323</v>
      </c>
      <c r="N29" s="693">
        <v>249885</v>
      </c>
      <c r="O29" s="691">
        <v>105</v>
      </c>
      <c r="P29" s="691">
        <f t="shared" si="2"/>
        <v>249990</v>
      </c>
      <c r="Q29" s="694">
        <f t="shared" si="14"/>
        <v>-0.21780471218848751</v>
      </c>
    </row>
    <row r="30" spans="1:17" s="171" customFormat="1" ht="18" customHeight="1">
      <c r="A30" s="689" t="s">
        <v>348</v>
      </c>
      <c r="B30" s="690">
        <v>17195</v>
      </c>
      <c r="C30" s="691">
        <v>381</v>
      </c>
      <c r="D30" s="691">
        <f t="shared" si="3"/>
        <v>17576</v>
      </c>
      <c r="E30" s="692">
        <f t="shared" si="11"/>
        <v>0.00904508389706431</v>
      </c>
      <c r="F30" s="693">
        <v>18431</v>
      </c>
      <c r="G30" s="691">
        <v>361</v>
      </c>
      <c r="H30" s="691">
        <f>G30+F30</f>
        <v>18792</v>
      </c>
      <c r="I30" s="694">
        <f t="shared" si="12"/>
        <v>-0.06470838654746702</v>
      </c>
      <c r="J30" s="693">
        <v>208182</v>
      </c>
      <c r="K30" s="691">
        <v>12004</v>
      </c>
      <c r="L30" s="691">
        <f>K30+J30</f>
        <v>220186</v>
      </c>
      <c r="M30" s="694">
        <f t="shared" si="13"/>
        <v>0.010483347819079811</v>
      </c>
      <c r="N30" s="693">
        <v>226144</v>
      </c>
      <c r="O30" s="691">
        <v>5102</v>
      </c>
      <c r="P30" s="691">
        <f>O30+N30</f>
        <v>231246</v>
      </c>
      <c r="Q30" s="694">
        <f t="shared" si="14"/>
        <v>-0.047827854319642316</v>
      </c>
    </row>
    <row r="31" spans="1:17" s="171" customFormat="1" ht="18" customHeight="1">
      <c r="A31" s="689" t="s">
        <v>349</v>
      </c>
      <c r="B31" s="690">
        <v>17167</v>
      </c>
      <c r="C31" s="691">
        <v>114</v>
      </c>
      <c r="D31" s="691">
        <f t="shared" si="3"/>
        <v>17281</v>
      </c>
      <c r="E31" s="692">
        <f t="shared" si="11"/>
        <v>0.008893268936343216</v>
      </c>
      <c r="F31" s="693">
        <v>17136</v>
      </c>
      <c r="G31" s="691">
        <v>72</v>
      </c>
      <c r="H31" s="691">
        <f>G31+F31</f>
        <v>17208</v>
      </c>
      <c r="I31" s="694">
        <f t="shared" si="12"/>
        <v>0.0042422129242212225</v>
      </c>
      <c r="J31" s="693">
        <v>194437</v>
      </c>
      <c r="K31" s="691">
        <v>1007</v>
      </c>
      <c r="L31" s="691">
        <f>K31+J31</f>
        <v>195444</v>
      </c>
      <c r="M31" s="694">
        <f t="shared" si="13"/>
        <v>0.009305348347089437</v>
      </c>
      <c r="N31" s="693">
        <v>208686</v>
      </c>
      <c r="O31" s="691">
        <v>983</v>
      </c>
      <c r="P31" s="691">
        <f>O31+N31</f>
        <v>209669</v>
      </c>
      <c r="Q31" s="694">
        <f t="shared" si="14"/>
        <v>-0.06784503193128222</v>
      </c>
    </row>
    <row r="32" spans="1:17" s="171" customFormat="1" ht="18" customHeight="1">
      <c r="A32" s="689" t="s">
        <v>350</v>
      </c>
      <c r="B32" s="690">
        <v>16216</v>
      </c>
      <c r="C32" s="691">
        <v>0</v>
      </c>
      <c r="D32" s="691">
        <f t="shared" si="3"/>
        <v>16216</v>
      </c>
      <c r="E32" s="692">
        <f t="shared" si="11"/>
        <v>0.008345191196790787</v>
      </c>
      <c r="F32" s="693">
        <v>13781</v>
      </c>
      <c r="G32" s="691">
        <v>234</v>
      </c>
      <c r="H32" s="691">
        <f>G32+F32</f>
        <v>14015</v>
      </c>
      <c r="I32" s="694">
        <f t="shared" si="12"/>
        <v>0.15704602211915808</v>
      </c>
      <c r="J32" s="693">
        <v>171251</v>
      </c>
      <c r="K32" s="691">
        <v>515</v>
      </c>
      <c r="L32" s="691">
        <f>K32+J32</f>
        <v>171766</v>
      </c>
      <c r="M32" s="694">
        <f t="shared" si="13"/>
        <v>0.00817800732785946</v>
      </c>
      <c r="N32" s="693">
        <v>152714</v>
      </c>
      <c r="O32" s="691">
        <v>3066</v>
      </c>
      <c r="P32" s="691">
        <f>O32+N32</f>
        <v>155780</v>
      </c>
      <c r="Q32" s="694">
        <f t="shared" si="14"/>
        <v>0.10261907818718696</v>
      </c>
    </row>
    <row r="33" spans="1:17" s="171" customFormat="1" ht="18" customHeight="1">
      <c r="A33" s="689" t="s">
        <v>351</v>
      </c>
      <c r="B33" s="690">
        <v>15117</v>
      </c>
      <c r="C33" s="691">
        <v>715</v>
      </c>
      <c r="D33" s="691">
        <f t="shared" si="3"/>
        <v>15832</v>
      </c>
      <c r="E33" s="692">
        <f t="shared" si="11"/>
        <v>0.008147574434360615</v>
      </c>
      <c r="F33" s="693">
        <v>15129</v>
      </c>
      <c r="G33" s="691">
        <v>210</v>
      </c>
      <c r="H33" s="691">
        <f>G33+F33</f>
        <v>15339</v>
      </c>
      <c r="I33" s="694">
        <f t="shared" si="12"/>
        <v>0.032140295977573397</v>
      </c>
      <c r="J33" s="693">
        <v>186325</v>
      </c>
      <c r="K33" s="691">
        <v>7441</v>
      </c>
      <c r="L33" s="691">
        <f>K33+J33</f>
        <v>193766</v>
      </c>
      <c r="M33" s="694">
        <f t="shared" si="13"/>
        <v>0.009225456539070689</v>
      </c>
      <c r="N33" s="693">
        <v>183268</v>
      </c>
      <c r="O33" s="691">
        <v>1197</v>
      </c>
      <c r="P33" s="691">
        <f>O33+N33</f>
        <v>184465</v>
      </c>
      <c r="Q33" s="694">
        <f t="shared" si="14"/>
        <v>0.050421489171387446</v>
      </c>
    </row>
    <row r="34" spans="1:17" s="171" customFormat="1" ht="18" customHeight="1">
      <c r="A34" s="689" t="s">
        <v>352</v>
      </c>
      <c r="B34" s="690">
        <v>15187</v>
      </c>
      <c r="C34" s="691">
        <v>8</v>
      </c>
      <c r="D34" s="691">
        <f t="shared" si="3"/>
        <v>15195</v>
      </c>
      <c r="E34" s="692">
        <f t="shared" si="11"/>
        <v>0.007819757044600148</v>
      </c>
      <c r="F34" s="693">
        <v>12048</v>
      </c>
      <c r="G34" s="691">
        <v>25</v>
      </c>
      <c r="H34" s="691">
        <f>G34+F34</f>
        <v>12073</v>
      </c>
      <c r="I34" s="694">
        <f t="shared" si="12"/>
        <v>0.2585935558684669</v>
      </c>
      <c r="J34" s="693">
        <v>155782</v>
      </c>
      <c r="K34" s="691">
        <v>70</v>
      </c>
      <c r="L34" s="691">
        <f>K34+J34</f>
        <v>155852</v>
      </c>
      <c r="M34" s="694">
        <f t="shared" si="13"/>
        <v>0.007420320657531481</v>
      </c>
      <c r="N34" s="693">
        <v>140277</v>
      </c>
      <c r="O34" s="691">
        <v>327</v>
      </c>
      <c r="P34" s="691">
        <f>O34+N34</f>
        <v>140604</v>
      </c>
      <c r="Q34" s="694">
        <f t="shared" si="14"/>
        <v>0.10844641688714396</v>
      </c>
    </row>
    <row r="35" spans="1:17" s="171" customFormat="1" ht="18" customHeight="1">
      <c r="A35" s="689" t="s">
        <v>353</v>
      </c>
      <c r="B35" s="690">
        <v>9873</v>
      </c>
      <c r="C35" s="691">
        <v>3062</v>
      </c>
      <c r="D35" s="691">
        <f t="shared" si="3"/>
        <v>12935</v>
      </c>
      <c r="E35" s="692">
        <f t="shared" si="11"/>
        <v>0.006656700057380909</v>
      </c>
      <c r="F35" s="693">
        <v>14098</v>
      </c>
      <c r="G35" s="691">
        <v>118</v>
      </c>
      <c r="H35" s="691">
        <f t="shared" si="0"/>
        <v>14216</v>
      </c>
      <c r="I35" s="694">
        <f t="shared" si="12"/>
        <v>-0.09010973550928536</v>
      </c>
      <c r="J35" s="693">
        <v>132843</v>
      </c>
      <c r="K35" s="691">
        <v>15043</v>
      </c>
      <c r="L35" s="691">
        <f t="shared" si="1"/>
        <v>147886</v>
      </c>
      <c r="M35" s="694">
        <f t="shared" si="13"/>
        <v>0.007041048820417451</v>
      </c>
      <c r="N35" s="693">
        <v>129958</v>
      </c>
      <c r="O35" s="691">
        <v>200</v>
      </c>
      <c r="P35" s="691">
        <f t="shared" si="2"/>
        <v>130158</v>
      </c>
      <c r="Q35" s="694">
        <f t="shared" si="14"/>
        <v>0.13620369089875384</v>
      </c>
    </row>
    <row r="36" spans="1:17" s="171" customFormat="1" ht="18" customHeight="1">
      <c r="A36" s="689" t="s">
        <v>354</v>
      </c>
      <c r="B36" s="690">
        <v>12616</v>
      </c>
      <c r="C36" s="691">
        <v>0</v>
      </c>
      <c r="D36" s="691">
        <f t="shared" si="3"/>
        <v>12616</v>
      </c>
      <c r="E36" s="692">
        <f t="shared" si="11"/>
        <v>0.006492534049007928</v>
      </c>
      <c r="F36" s="693">
        <v>10287</v>
      </c>
      <c r="G36" s="691">
        <v>33</v>
      </c>
      <c r="H36" s="691">
        <f t="shared" si="0"/>
        <v>10320</v>
      </c>
      <c r="I36" s="694">
        <f t="shared" si="12"/>
        <v>0.22248062015503867</v>
      </c>
      <c r="J36" s="693">
        <v>144911</v>
      </c>
      <c r="K36" s="691">
        <v>74</v>
      </c>
      <c r="L36" s="691">
        <f t="shared" si="1"/>
        <v>144985</v>
      </c>
      <c r="M36" s="694">
        <f t="shared" si="13"/>
        <v>0.006902928358520916</v>
      </c>
      <c r="N36" s="693">
        <v>132339</v>
      </c>
      <c r="O36" s="691">
        <v>538</v>
      </c>
      <c r="P36" s="691">
        <f t="shared" si="2"/>
        <v>132877</v>
      </c>
      <c r="Q36" s="694">
        <f t="shared" si="14"/>
        <v>0.09112186458153038</v>
      </c>
    </row>
    <row r="37" spans="1:17" s="171" customFormat="1" ht="18" customHeight="1">
      <c r="A37" s="689" t="s">
        <v>355</v>
      </c>
      <c r="B37" s="690">
        <v>10468</v>
      </c>
      <c r="C37" s="691">
        <v>0</v>
      </c>
      <c r="D37" s="691">
        <f t="shared" si="3"/>
        <v>10468</v>
      </c>
      <c r="E37" s="692">
        <f t="shared" si="11"/>
        <v>0.005387115284164155</v>
      </c>
      <c r="F37" s="693">
        <v>8692</v>
      </c>
      <c r="G37" s="691">
        <v>34</v>
      </c>
      <c r="H37" s="691">
        <f t="shared" si="0"/>
        <v>8726</v>
      </c>
      <c r="I37" s="694">
        <f t="shared" si="12"/>
        <v>0.19963327985331203</v>
      </c>
      <c r="J37" s="693">
        <v>131883</v>
      </c>
      <c r="K37" s="691">
        <v>64</v>
      </c>
      <c r="L37" s="691">
        <f t="shared" si="1"/>
        <v>131947</v>
      </c>
      <c r="M37" s="694">
        <f t="shared" si="13"/>
        <v>0.006282171866894916</v>
      </c>
      <c r="N37" s="693">
        <v>104321</v>
      </c>
      <c r="O37" s="691">
        <v>160</v>
      </c>
      <c r="P37" s="691">
        <f t="shared" si="2"/>
        <v>104481</v>
      </c>
      <c r="Q37" s="694">
        <f t="shared" si="14"/>
        <v>0.2628803323092237</v>
      </c>
    </row>
    <row r="38" spans="1:17" s="171" customFormat="1" ht="18" customHeight="1">
      <c r="A38" s="689" t="s">
        <v>356</v>
      </c>
      <c r="B38" s="690">
        <v>10200</v>
      </c>
      <c r="C38" s="691">
        <v>76</v>
      </c>
      <c r="D38" s="691">
        <f t="shared" si="3"/>
        <v>10276</v>
      </c>
      <c r="E38" s="692">
        <f t="shared" si="11"/>
        <v>0.00528830690294907</v>
      </c>
      <c r="F38" s="693">
        <v>8469</v>
      </c>
      <c r="G38" s="691">
        <v>129</v>
      </c>
      <c r="H38" s="691">
        <f t="shared" si="0"/>
        <v>8598</v>
      </c>
      <c r="I38" s="694">
        <f t="shared" si="12"/>
        <v>0.19516166550360547</v>
      </c>
      <c r="J38" s="693">
        <v>109279</v>
      </c>
      <c r="K38" s="691">
        <v>999</v>
      </c>
      <c r="L38" s="691">
        <f t="shared" si="1"/>
        <v>110278</v>
      </c>
      <c r="M38" s="694">
        <f t="shared" si="13"/>
        <v>0.005250482005179636</v>
      </c>
      <c r="N38" s="693">
        <v>86815</v>
      </c>
      <c r="O38" s="691">
        <v>1142</v>
      </c>
      <c r="P38" s="691">
        <f t="shared" si="2"/>
        <v>87957</v>
      </c>
      <c r="Q38" s="694">
        <f t="shared" si="14"/>
        <v>0.25377172936775927</v>
      </c>
    </row>
    <row r="39" spans="1:17" s="171" customFormat="1" ht="18" customHeight="1">
      <c r="A39" s="689" t="s">
        <v>357</v>
      </c>
      <c r="B39" s="690">
        <v>10209</v>
      </c>
      <c r="C39" s="691">
        <v>9</v>
      </c>
      <c r="D39" s="691">
        <f t="shared" si="3"/>
        <v>10218</v>
      </c>
      <c r="E39" s="692">
        <f aca="true" t="shared" si="15" ref="E39:E59">D39/$D$8</f>
        <v>0.005258458537790346</v>
      </c>
      <c r="F39" s="693">
        <v>8220</v>
      </c>
      <c r="G39" s="691">
        <v>45</v>
      </c>
      <c r="H39" s="691">
        <f t="shared" si="0"/>
        <v>8265</v>
      </c>
      <c r="I39" s="694">
        <f aca="true" t="shared" si="16" ref="I39:I59">(D39/H39-1)</f>
        <v>0.23629764065335745</v>
      </c>
      <c r="J39" s="693">
        <v>100914</v>
      </c>
      <c r="K39" s="691">
        <v>88</v>
      </c>
      <c r="L39" s="691">
        <f t="shared" si="1"/>
        <v>101002</v>
      </c>
      <c r="M39" s="694">
        <f aca="true" t="shared" si="17" ref="M39:M59">(L39/$L$8)</f>
        <v>0.004808839328670756</v>
      </c>
      <c r="N39" s="693">
        <v>98913</v>
      </c>
      <c r="O39" s="691">
        <v>133</v>
      </c>
      <c r="P39" s="691">
        <f t="shared" si="2"/>
        <v>99046</v>
      </c>
      <c r="Q39" s="694">
        <f aca="true" t="shared" si="18" ref="Q39:Q59">(L39/P39-1)</f>
        <v>0.0197483997334571</v>
      </c>
    </row>
    <row r="40" spans="1:17" s="171" customFormat="1" ht="18" customHeight="1">
      <c r="A40" s="689" t="s">
        <v>358</v>
      </c>
      <c r="B40" s="690">
        <v>9916</v>
      </c>
      <c r="C40" s="691">
        <v>16</v>
      </c>
      <c r="D40" s="691">
        <f t="shared" si="3"/>
        <v>9932</v>
      </c>
      <c r="E40" s="692">
        <f t="shared" si="15"/>
        <v>0.005111275219938708</v>
      </c>
      <c r="F40" s="693">
        <v>6029</v>
      </c>
      <c r="G40" s="691">
        <v>78</v>
      </c>
      <c r="H40" s="691">
        <f t="shared" si="0"/>
        <v>6107</v>
      </c>
      <c r="I40" s="694">
        <f t="shared" si="16"/>
        <v>0.6263304404781398</v>
      </c>
      <c r="J40" s="693">
        <v>85877</v>
      </c>
      <c r="K40" s="691">
        <v>363</v>
      </c>
      <c r="L40" s="691">
        <f t="shared" si="1"/>
        <v>86240</v>
      </c>
      <c r="M40" s="694">
        <f t="shared" si="17"/>
        <v>0.004106000907948021</v>
      </c>
      <c r="N40" s="693">
        <v>75663</v>
      </c>
      <c r="O40" s="691">
        <v>907</v>
      </c>
      <c r="P40" s="691">
        <f t="shared" si="2"/>
        <v>76570</v>
      </c>
      <c r="Q40" s="694">
        <f t="shared" si="18"/>
        <v>0.12628966958338772</v>
      </c>
    </row>
    <row r="41" spans="1:17" s="171" customFormat="1" ht="18" customHeight="1">
      <c r="A41" s="689" t="s">
        <v>359</v>
      </c>
      <c r="B41" s="690">
        <v>9489</v>
      </c>
      <c r="C41" s="691">
        <v>12</v>
      </c>
      <c r="D41" s="691">
        <f t="shared" si="3"/>
        <v>9501</v>
      </c>
      <c r="E41" s="692">
        <f t="shared" si="15"/>
        <v>0.00488947098919026</v>
      </c>
      <c r="F41" s="693">
        <v>8886</v>
      </c>
      <c r="G41" s="691">
        <v>32</v>
      </c>
      <c r="H41" s="691">
        <f t="shared" si="0"/>
        <v>8918</v>
      </c>
      <c r="I41" s="694">
        <f t="shared" si="16"/>
        <v>0.06537340210809606</v>
      </c>
      <c r="J41" s="693">
        <v>108602</v>
      </c>
      <c r="K41" s="691">
        <v>338</v>
      </c>
      <c r="L41" s="691">
        <f t="shared" si="1"/>
        <v>108940</v>
      </c>
      <c r="M41" s="694">
        <f t="shared" si="17"/>
        <v>0.005186778048606881</v>
      </c>
      <c r="N41" s="693">
        <v>83946</v>
      </c>
      <c r="O41" s="691">
        <v>121</v>
      </c>
      <c r="P41" s="691">
        <f t="shared" si="2"/>
        <v>84067</v>
      </c>
      <c r="Q41" s="694">
        <f t="shared" si="18"/>
        <v>0.29587115039194933</v>
      </c>
    </row>
    <row r="42" spans="1:17" s="171" customFormat="1" ht="18" customHeight="1">
      <c r="A42" s="689" t="s">
        <v>360</v>
      </c>
      <c r="B42" s="690">
        <v>7213</v>
      </c>
      <c r="C42" s="691">
        <v>48</v>
      </c>
      <c r="D42" s="691">
        <f t="shared" si="3"/>
        <v>7261</v>
      </c>
      <c r="E42" s="692">
        <f t="shared" si="15"/>
        <v>0.003736706541680926</v>
      </c>
      <c r="F42" s="693">
        <v>3116</v>
      </c>
      <c r="G42" s="691">
        <v>163</v>
      </c>
      <c r="H42" s="691">
        <f t="shared" si="0"/>
        <v>3279</v>
      </c>
      <c r="I42" s="694">
        <f t="shared" si="16"/>
        <v>1.2143946325099115</v>
      </c>
      <c r="J42" s="693">
        <v>52576</v>
      </c>
      <c r="K42" s="691">
        <v>513</v>
      </c>
      <c r="L42" s="691">
        <f t="shared" si="1"/>
        <v>53089</v>
      </c>
      <c r="M42" s="694">
        <f t="shared" si="17"/>
        <v>0.0025276377806360446</v>
      </c>
      <c r="N42" s="693">
        <v>35475</v>
      </c>
      <c r="O42" s="691">
        <v>1065</v>
      </c>
      <c r="P42" s="691">
        <f t="shared" si="2"/>
        <v>36540</v>
      </c>
      <c r="Q42" s="694">
        <f t="shared" si="18"/>
        <v>0.4529009304871374</v>
      </c>
    </row>
    <row r="43" spans="1:17" s="171" customFormat="1" ht="18" customHeight="1">
      <c r="A43" s="689" t="s">
        <v>361</v>
      </c>
      <c r="B43" s="690">
        <v>7222</v>
      </c>
      <c r="C43" s="691">
        <v>3</v>
      </c>
      <c r="D43" s="691">
        <f t="shared" si="3"/>
        <v>7225</v>
      </c>
      <c r="E43" s="692">
        <f t="shared" si="15"/>
        <v>0.0037181799702030974</v>
      </c>
      <c r="F43" s="693">
        <v>6853</v>
      </c>
      <c r="G43" s="691">
        <v>8</v>
      </c>
      <c r="H43" s="691">
        <f t="shared" si="0"/>
        <v>6861</v>
      </c>
      <c r="I43" s="694">
        <f t="shared" si="16"/>
        <v>0.05305349074478949</v>
      </c>
      <c r="J43" s="693">
        <v>99347</v>
      </c>
      <c r="K43" s="691">
        <v>444</v>
      </c>
      <c r="L43" s="691">
        <f t="shared" si="1"/>
        <v>99791</v>
      </c>
      <c r="M43" s="694">
        <f t="shared" si="17"/>
        <v>0.004751182010726356</v>
      </c>
      <c r="N43" s="693">
        <v>90440</v>
      </c>
      <c r="O43" s="691">
        <v>664</v>
      </c>
      <c r="P43" s="691">
        <f t="shared" si="2"/>
        <v>91104</v>
      </c>
      <c r="Q43" s="694">
        <f t="shared" si="18"/>
        <v>0.0953525641025641</v>
      </c>
    </row>
    <row r="44" spans="1:17" s="171" customFormat="1" ht="18" customHeight="1">
      <c r="A44" s="689" t="s">
        <v>362</v>
      </c>
      <c r="B44" s="690">
        <v>2610</v>
      </c>
      <c r="C44" s="691">
        <v>4235</v>
      </c>
      <c r="D44" s="691">
        <f t="shared" si="3"/>
        <v>6845</v>
      </c>
      <c r="E44" s="692">
        <f t="shared" si="15"/>
        <v>0.003522621715714907</v>
      </c>
      <c r="F44" s="693">
        <v>2708</v>
      </c>
      <c r="G44" s="691">
        <v>2943</v>
      </c>
      <c r="H44" s="691">
        <f t="shared" si="0"/>
        <v>5651</v>
      </c>
      <c r="I44" s="694">
        <f t="shared" si="16"/>
        <v>0.21129003716156425</v>
      </c>
      <c r="J44" s="693">
        <v>28001</v>
      </c>
      <c r="K44" s="691">
        <v>33695</v>
      </c>
      <c r="L44" s="691">
        <f t="shared" si="1"/>
        <v>61696</v>
      </c>
      <c r="M44" s="694">
        <f t="shared" si="17"/>
        <v>0.002937428478858547</v>
      </c>
      <c r="N44" s="693">
        <v>25324</v>
      </c>
      <c r="O44" s="691">
        <v>26469</v>
      </c>
      <c r="P44" s="691">
        <f t="shared" si="2"/>
        <v>51793</v>
      </c>
      <c r="Q44" s="694">
        <f t="shared" si="18"/>
        <v>0.1912034444809143</v>
      </c>
    </row>
    <row r="45" spans="1:17" s="171" customFormat="1" ht="18" customHeight="1">
      <c r="A45" s="689" t="s">
        <v>363</v>
      </c>
      <c r="B45" s="690">
        <v>6791</v>
      </c>
      <c r="C45" s="691">
        <v>37</v>
      </c>
      <c r="D45" s="691">
        <f t="shared" si="3"/>
        <v>6828</v>
      </c>
      <c r="E45" s="692">
        <f t="shared" si="15"/>
        <v>0.003513873056961488</v>
      </c>
      <c r="F45" s="693">
        <v>6598</v>
      </c>
      <c r="G45" s="691">
        <v>9</v>
      </c>
      <c r="H45" s="691">
        <f t="shared" si="0"/>
        <v>6607</v>
      </c>
      <c r="I45" s="694">
        <f t="shared" si="16"/>
        <v>0.033449371878310874</v>
      </c>
      <c r="J45" s="693">
        <v>71585</v>
      </c>
      <c r="K45" s="691">
        <v>241</v>
      </c>
      <c r="L45" s="691">
        <f t="shared" si="1"/>
        <v>71826</v>
      </c>
      <c r="M45" s="694">
        <f t="shared" si="17"/>
        <v>0.003419731229293536</v>
      </c>
      <c r="N45" s="693">
        <v>72346</v>
      </c>
      <c r="O45" s="691">
        <v>591</v>
      </c>
      <c r="P45" s="691">
        <f t="shared" si="2"/>
        <v>72937</v>
      </c>
      <c r="Q45" s="694">
        <f t="shared" si="18"/>
        <v>-0.015232323786281365</v>
      </c>
    </row>
    <row r="46" spans="1:17" s="171" customFormat="1" ht="18" customHeight="1">
      <c r="A46" s="689" t="s">
        <v>364</v>
      </c>
      <c r="B46" s="690">
        <v>6791</v>
      </c>
      <c r="C46" s="691">
        <v>36</v>
      </c>
      <c r="D46" s="691">
        <f t="shared" si="3"/>
        <v>6827</v>
      </c>
      <c r="E46" s="692">
        <f t="shared" si="15"/>
        <v>0.0035133584299759926</v>
      </c>
      <c r="F46" s="693">
        <v>5341</v>
      </c>
      <c r="G46" s="691">
        <v>24</v>
      </c>
      <c r="H46" s="691">
        <f t="shared" si="0"/>
        <v>5365</v>
      </c>
      <c r="I46" s="694">
        <f t="shared" si="16"/>
        <v>0.27250698974836896</v>
      </c>
      <c r="J46" s="693">
        <v>81234</v>
      </c>
      <c r="K46" s="691">
        <v>214</v>
      </c>
      <c r="L46" s="691">
        <f t="shared" si="1"/>
        <v>81448</v>
      </c>
      <c r="M46" s="694">
        <f t="shared" si="17"/>
        <v>0.003877847425215102</v>
      </c>
      <c r="N46" s="693">
        <v>67975</v>
      </c>
      <c r="O46" s="691">
        <v>226</v>
      </c>
      <c r="P46" s="691">
        <f t="shared" si="2"/>
        <v>68201</v>
      </c>
      <c r="Q46" s="694">
        <f t="shared" si="18"/>
        <v>0.19423468864092897</v>
      </c>
    </row>
    <row r="47" spans="1:17" s="171" customFormat="1" ht="18" customHeight="1">
      <c r="A47" s="689" t="s">
        <v>365</v>
      </c>
      <c r="B47" s="690">
        <v>6823</v>
      </c>
      <c r="C47" s="691">
        <v>3</v>
      </c>
      <c r="D47" s="691">
        <f t="shared" si="3"/>
        <v>6826</v>
      </c>
      <c r="E47" s="692">
        <f t="shared" si="15"/>
        <v>0.0035128438029904973</v>
      </c>
      <c r="F47" s="693">
        <v>6415</v>
      </c>
      <c r="G47" s="691">
        <v>21</v>
      </c>
      <c r="H47" s="691">
        <f t="shared" si="0"/>
        <v>6436</v>
      </c>
      <c r="I47" s="694">
        <f t="shared" si="16"/>
        <v>0.06059664387818531</v>
      </c>
      <c r="J47" s="693">
        <v>69188</v>
      </c>
      <c r="K47" s="691">
        <v>85</v>
      </c>
      <c r="L47" s="691">
        <f t="shared" si="1"/>
        <v>69273</v>
      </c>
      <c r="M47" s="694">
        <f t="shared" si="17"/>
        <v>0.003298179509465251</v>
      </c>
      <c r="N47" s="693">
        <v>68185</v>
      </c>
      <c r="O47" s="691">
        <v>119</v>
      </c>
      <c r="P47" s="691">
        <f t="shared" si="2"/>
        <v>68304</v>
      </c>
      <c r="Q47" s="694">
        <f t="shared" si="18"/>
        <v>0.014186577652846033</v>
      </c>
    </row>
    <row r="48" spans="1:17" s="171" customFormat="1" ht="18" customHeight="1">
      <c r="A48" s="689" t="s">
        <v>366</v>
      </c>
      <c r="B48" s="690">
        <v>4361</v>
      </c>
      <c r="C48" s="691">
        <v>2142</v>
      </c>
      <c r="D48" s="691">
        <f t="shared" si="3"/>
        <v>6503</v>
      </c>
      <c r="E48" s="692">
        <f t="shared" si="15"/>
        <v>0.003346619286675535</v>
      </c>
      <c r="F48" s="693">
        <v>3409</v>
      </c>
      <c r="G48" s="691">
        <v>69</v>
      </c>
      <c r="H48" s="691">
        <f t="shared" si="0"/>
        <v>3478</v>
      </c>
      <c r="I48" s="694">
        <f t="shared" si="16"/>
        <v>0.8697527314548592</v>
      </c>
      <c r="J48" s="693">
        <v>31104</v>
      </c>
      <c r="K48" s="691">
        <v>38291</v>
      </c>
      <c r="L48" s="691">
        <f t="shared" si="1"/>
        <v>69395</v>
      </c>
      <c r="M48" s="694">
        <f t="shared" si="17"/>
        <v>0.0033039880914546953</v>
      </c>
      <c r="N48" s="693">
        <v>31428</v>
      </c>
      <c r="O48" s="691">
        <v>16430</v>
      </c>
      <c r="P48" s="691">
        <f t="shared" si="2"/>
        <v>47858</v>
      </c>
      <c r="Q48" s="694">
        <f t="shared" si="18"/>
        <v>0.45001880563333185</v>
      </c>
    </row>
    <row r="49" spans="1:17" s="171" customFormat="1" ht="18" customHeight="1">
      <c r="A49" s="689" t="s">
        <v>367</v>
      </c>
      <c r="B49" s="690">
        <v>6311</v>
      </c>
      <c r="C49" s="691">
        <v>7</v>
      </c>
      <c r="D49" s="691">
        <f t="shared" si="3"/>
        <v>6318</v>
      </c>
      <c r="E49" s="692">
        <f t="shared" si="15"/>
        <v>0.0032514132943589165</v>
      </c>
      <c r="F49" s="693">
        <v>6221</v>
      </c>
      <c r="G49" s="691">
        <v>8</v>
      </c>
      <c r="H49" s="691">
        <f t="shared" si="0"/>
        <v>6229</v>
      </c>
      <c r="I49" s="694">
        <f t="shared" si="16"/>
        <v>0.014288007705891781</v>
      </c>
      <c r="J49" s="693">
        <v>79000</v>
      </c>
      <c r="K49" s="691">
        <v>179</v>
      </c>
      <c r="L49" s="691">
        <f t="shared" si="1"/>
        <v>79179</v>
      </c>
      <c r="M49" s="694">
        <f t="shared" si="17"/>
        <v>0.003769817322476998</v>
      </c>
      <c r="N49" s="693">
        <v>67362</v>
      </c>
      <c r="O49" s="691">
        <v>482</v>
      </c>
      <c r="P49" s="691">
        <f t="shared" si="2"/>
        <v>67844</v>
      </c>
      <c r="Q49" s="694">
        <f t="shared" si="18"/>
        <v>0.16707446494900058</v>
      </c>
    </row>
    <row r="50" spans="1:17" s="171" customFormat="1" ht="18" customHeight="1">
      <c r="A50" s="689" t="s">
        <v>368</v>
      </c>
      <c r="B50" s="690">
        <v>6042</v>
      </c>
      <c r="C50" s="691">
        <v>0</v>
      </c>
      <c r="D50" s="691">
        <f t="shared" si="3"/>
        <v>6042</v>
      </c>
      <c r="E50" s="692">
        <f t="shared" si="15"/>
        <v>0.0031093762463622306</v>
      </c>
      <c r="F50" s="693">
        <v>9998</v>
      </c>
      <c r="G50" s="691">
        <v>4</v>
      </c>
      <c r="H50" s="691">
        <f t="shared" si="0"/>
        <v>10002</v>
      </c>
      <c r="I50" s="694">
        <f t="shared" si="16"/>
        <v>-0.3959208158368326</v>
      </c>
      <c r="J50" s="693">
        <v>92423</v>
      </c>
      <c r="K50" s="691">
        <v>150</v>
      </c>
      <c r="L50" s="691">
        <f t="shared" si="1"/>
        <v>92573</v>
      </c>
      <c r="M50" s="694">
        <f t="shared" si="17"/>
        <v>0.0044075234467935084</v>
      </c>
      <c r="N50" s="693">
        <v>124919</v>
      </c>
      <c r="O50" s="691">
        <v>86</v>
      </c>
      <c r="P50" s="691">
        <f t="shared" si="2"/>
        <v>125005</v>
      </c>
      <c r="Q50" s="694">
        <f t="shared" si="18"/>
        <v>-0.259445622175113</v>
      </c>
    </row>
    <row r="51" spans="1:17" s="171" customFormat="1" ht="18" customHeight="1">
      <c r="A51" s="689" t="s">
        <v>369</v>
      </c>
      <c r="B51" s="690">
        <v>5859</v>
      </c>
      <c r="C51" s="691">
        <v>44</v>
      </c>
      <c r="D51" s="691">
        <f t="shared" si="3"/>
        <v>5903</v>
      </c>
      <c r="E51" s="692">
        <f t="shared" si="15"/>
        <v>0.0030378430953783924</v>
      </c>
      <c r="F51" s="693">
        <v>5683</v>
      </c>
      <c r="G51" s="691">
        <v>15</v>
      </c>
      <c r="H51" s="691">
        <f t="shared" si="0"/>
        <v>5698</v>
      </c>
      <c r="I51" s="694">
        <f t="shared" si="16"/>
        <v>0.03597753597753606</v>
      </c>
      <c r="J51" s="693">
        <v>73501</v>
      </c>
      <c r="K51" s="691">
        <v>306</v>
      </c>
      <c r="L51" s="691">
        <f t="shared" si="1"/>
        <v>73807</v>
      </c>
      <c r="M51" s="694">
        <f t="shared" si="17"/>
        <v>0.003514049269630329</v>
      </c>
      <c r="N51" s="693">
        <v>72785</v>
      </c>
      <c r="O51" s="691">
        <v>543</v>
      </c>
      <c r="P51" s="691">
        <f t="shared" si="2"/>
        <v>73328</v>
      </c>
      <c r="Q51" s="694">
        <f t="shared" si="18"/>
        <v>0.006532293257691446</v>
      </c>
    </row>
    <row r="52" spans="1:17" s="171" customFormat="1" ht="18" customHeight="1">
      <c r="A52" s="689" t="s">
        <v>370</v>
      </c>
      <c r="B52" s="690">
        <v>5869</v>
      </c>
      <c r="C52" s="691">
        <v>6</v>
      </c>
      <c r="D52" s="691">
        <f t="shared" si="3"/>
        <v>5875</v>
      </c>
      <c r="E52" s="692">
        <f t="shared" si="15"/>
        <v>0.0030234335397845255</v>
      </c>
      <c r="F52" s="693">
        <v>4798</v>
      </c>
      <c r="G52" s="691">
        <v>37</v>
      </c>
      <c r="H52" s="691">
        <f t="shared" si="0"/>
        <v>4835</v>
      </c>
      <c r="I52" s="694">
        <f t="shared" si="16"/>
        <v>0.2150982419855223</v>
      </c>
      <c r="J52" s="693">
        <v>59727</v>
      </c>
      <c r="K52" s="691">
        <v>202</v>
      </c>
      <c r="L52" s="691">
        <f t="shared" si="1"/>
        <v>59929</v>
      </c>
      <c r="M52" s="694">
        <f t="shared" si="17"/>
        <v>0.0028532992626671724</v>
      </c>
      <c r="N52" s="693">
        <v>60438</v>
      </c>
      <c r="O52" s="691">
        <v>240</v>
      </c>
      <c r="P52" s="691">
        <f t="shared" si="2"/>
        <v>60678</v>
      </c>
      <c r="Q52" s="694">
        <f t="shared" si="18"/>
        <v>-0.01234384785259901</v>
      </c>
    </row>
    <row r="53" spans="1:17" s="171" customFormat="1" ht="18" customHeight="1">
      <c r="A53" s="689" t="s">
        <v>371</v>
      </c>
      <c r="B53" s="690">
        <v>5491</v>
      </c>
      <c r="C53" s="691">
        <v>51</v>
      </c>
      <c r="D53" s="691">
        <f t="shared" si="3"/>
        <v>5542</v>
      </c>
      <c r="E53" s="692">
        <f t="shared" si="15"/>
        <v>0.002852062753614611</v>
      </c>
      <c r="F53" s="693">
        <v>5123</v>
      </c>
      <c r="G53" s="691">
        <v>49</v>
      </c>
      <c r="H53" s="691">
        <f t="shared" si="0"/>
        <v>5172</v>
      </c>
      <c r="I53" s="694">
        <f t="shared" si="16"/>
        <v>0.07153905645784997</v>
      </c>
      <c r="J53" s="693">
        <v>68132</v>
      </c>
      <c r="K53" s="691">
        <v>495</v>
      </c>
      <c r="L53" s="691">
        <f t="shared" si="1"/>
        <v>68627</v>
      </c>
      <c r="M53" s="694">
        <f t="shared" si="17"/>
        <v>0.003267422591717867</v>
      </c>
      <c r="N53" s="693">
        <v>62672</v>
      </c>
      <c r="O53" s="691">
        <v>896</v>
      </c>
      <c r="P53" s="691">
        <f t="shared" si="2"/>
        <v>63568</v>
      </c>
      <c r="Q53" s="694">
        <f t="shared" si="18"/>
        <v>0.07958406745532343</v>
      </c>
    </row>
    <row r="54" spans="1:17" s="171" customFormat="1" ht="18" customHeight="1">
      <c r="A54" s="689" t="s">
        <v>372</v>
      </c>
      <c r="B54" s="690">
        <v>5022</v>
      </c>
      <c r="C54" s="691">
        <v>249</v>
      </c>
      <c r="D54" s="691">
        <f t="shared" si="3"/>
        <v>5271</v>
      </c>
      <c r="E54" s="692">
        <f t="shared" si="15"/>
        <v>0.0027125988405454016</v>
      </c>
      <c r="F54" s="693">
        <v>3928</v>
      </c>
      <c r="G54" s="691">
        <v>454</v>
      </c>
      <c r="H54" s="691">
        <f t="shared" si="0"/>
        <v>4382</v>
      </c>
      <c r="I54" s="694">
        <f t="shared" si="16"/>
        <v>0.2028753993610224</v>
      </c>
      <c r="J54" s="693">
        <v>59344</v>
      </c>
      <c r="K54" s="691">
        <v>4426</v>
      </c>
      <c r="L54" s="691">
        <f t="shared" si="1"/>
        <v>63770</v>
      </c>
      <c r="M54" s="694">
        <f t="shared" si="17"/>
        <v>0.0030361743726790963</v>
      </c>
      <c r="N54" s="693">
        <v>46805</v>
      </c>
      <c r="O54" s="691">
        <v>6629</v>
      </c>
      <c r="P54" s="691">
        <f t="shared" si="2"/>
        <v>53434</v>
      </c>
      <c r="Q54" s="694">
        <f t="shared" si="18"/>
        <v>0.19343489164202565</v>
      </c>
    </row>
    <row r="55" spans="1:17" s="171" customFormat="1" ht="18" customHeight="1">
      <c r="A55" s="689" t="s">
        <v>373</v>
      </c>
      <c r="B55" s="690">
        <v>3055</v>
      </c>
      <c r="C55" s="691">
        <v>14</v>
      </c>
      <c r="D55" s="691">
        <f t="shared" si="3"/>
        <v>3069</v>
      </c>
      <c r="E55" s="692">
        <f t="shared" si="15"/>
        <v>0.0015793902184848866</v>
      </c>
      <c r="F55" s="693">
        <v>2347</v>
      </c>
      <c r="G55" s="691">
        <v>25</v>
      </c>
      <c r="H55" s="691">
        <f t="shared" si="0"/>
        <v>2372</v>
      </c>
      <c r="I55" s="694">
        <f t="shared" si="16"/>
        <v>0.29384485666104543</v>
      </c>
      <c r="J55" s="693">
        <v>41026</v>
      </c>
      <c r="K55" s="691">
        <v>330</v>
      </c>
      <c r="L55" s="691">
        <f t="shared" si="1"/>
        <v>41356</v>
      </c>
      <c r="M55" s="694">
        <f t="shared" si="17"/>
        <v>0.0019690140717659827</v>
      </c>
      <c r="N55" s="693">
        <v>37157</v>
      </c>
      <c r="O55" s="691">
        <v>537</v>
      </c>
      <c r="P55" s="691">
        <f t="shared" si="2"/>
        <v>37694</v>
      </c>
      <c r="Q55" s="694">
        <f t="shared" si="18"/>
        <v>0.09715074017084957</v>
      </c>
    </row>
    <row r="56" spans="1:17" s="171" customFormat="1" ht="18" customHeight="1">
      <c r="A56" s="689" t="s">
        <v>374</v>
      </c>
      <c r="B56" s="690">
        <v>2697</v>
      </c>
      <c r="C56" s="691">
        <v>7</v>
      </c>
      <c r="D56" s="691">
        <f t="shared" si="3"/>
        <v>2704</v>
      </c>
      <c r="E56" s="692">
        <f t="shared" si="15"/>
        <v>0.0013915513687791246</v>
      </c>
      <c r="F56" s="693">
        <v>2864</v>
      </c>
      <c r="G56" s="691">
        <v>18</v>
      </c>
      <c r="H56" s="691">
        <f t="shared" si="0"/>
        <v>2882</v>
      </c>
      <c r="I56" s="694">
        <f t="shared" si="16"/>
        <v>-0.06176266481609993</v>
      </c>
      <c r="J56" s="693">
        <v>36842</v>
      </c>
      <c r="K56" s="691">
        <v>177</v>
      </c>
      <c r="L56" s="691">
        <f t="shared" si="1"/>
        <v>37019</v>
      </c>
      <c r="M56" s="694">
        <f t="shared" si="17"/>
        <v>0.0017625237431740234</v>
      </c>
      <c r="N56" s="693">
        <v>33778</v>
      </c>
      <c r="O56" s="691">
        <v>425</v>
      </c>
      <c r="P56" s="691">
        <f t="shared" si="2"/>
        <v>34203</v>
      </c>
      <c r="Q56" s="694">
        <f t="shared" si="18"/>
        <v>0.0823319591848668</v>
      </c>
    </row>
    <row r="57" spans="1:17" s="171" customFormat="1" ht="18" customHeight="1">
      <c r="A57" s="689" t="s">
        <v>375</v>
      </c>
      <c r="B57" s="690">
        <v>1996</v>
      </c>
      <c r="C57" s="691">
        <v>547</v>
      </c>
      <c r="D57" s="691">
        <f t="shared" si="3"/>
        <v>2543</v>
      </c>
      <c r="E57" s="692">
        <f t="shared" si="15"/>
        <v>0.0013086964241143912</v>
      </c>
      <c r="F57" s="693">
        <v>966</v>
      </c>
      <c r="G57" s="691">
        <v>116</v>
      </c>
      <c r="H57" s="691">
        <f t="shared" si="0"/>
        <v>1082</v>
      </c>
      <c r="I57" s="694">
        <f t="shared" si="16"/>
        <v>1.3502772643253236</v>
      </c>
      <c r="J57" s="693">
        <v>19833</v>
      </c>
      <c r="K57" s="691">
        <v>834</v>
      </c>
      <c r="L57" s="691">
        <f t="shared" si="1"/>
        <v>20667</v>
      </c>
      <c r="M57" s="694">
        <f t="shared" si="17"/>
        <v>0.0009839833112773857</v>
      </c>
      <c r="N57" s="693">
        <v>12676</v>
      </c>
      <c r="O57" s="691">
        <v>281</v>
      </c>
      <c r="P57" s="691">
        <f t="shared" si="2"/>
        <v>12957</v>
      </c>
      <c r="Q57" s="694">
        <f t="shared" si="18"/>
        <v>0.595045149340125</v>
      </c>
    </row>
    <row r="58" spans="1:17" s="171" customFormat="1" ht="18" customHeight="1">
      <c r="A58" s="689" t="s">
        <v>376</v>
      </c>
      <c r="B58" s="690">
        <v>1447</v>
      </c>
      <c r="C58" s="691">
        <v>181</v>
      </c>
      <c r="D58" s="691">
        <f t="shared" si="3"/>
        <v>1628</v>
      </c>
      <c r="E58" s="692">
        <f t="shared" si="15"/>
        <v>0.0008378127323862482</v>
      </c>
      <c r="F58" s="693">
        <v>1664</v>
      </c>
      <c r="G58" s="691">
        <v>875</v>
      </c>
      <c r="H58" s="691">
        <f t="shared" si="0"/>
        <v>2539</v>
      </c>
      <c r="I58" s="694">
        <f t="shared" si="16"/>
        <v>-0.3588026782197715</v>
      </c>
      <c r="J58" s="693">
        <v>14850</v>
      </c>
      <c r="K58" s="691">
        <v>12516</v>
      </c>
      <c r="L58" s="691">
        <f t="shared" si="1"/>
        <v>27366</v>
      </c>
      <c r="M58" s="694">
        <f t="shared" si="17"/>
        <v>0.0013029315960912053</v>
      </c>
      <c r="N58" s="693">
        <v>19074</v>
      </c>
      <c r="O58" s="691">
        <v>16257</v>
      </c>
      <c r="P58" s="691">
        <f t="shared" si="2"/>
        <v>35331</v>
      </c>
      <c r="Q58" s="694">
        <f t="shared" si="18"/>
        <v>-0.2254394158104781</v>
      </c>
    </row>
    <row r="59" spans="1:17" s="171" customFormat="1" ht="18" customHeight="1" thickBot="1">
      <c r="A59" s="695" t="s">
        <v>377</v>
      </c>
      <c r="B59" s="696">
        <v>196726</v>
      </c>
      <c r="C59" s="697">
        <v>49277</v>
      </c>
      <c r="D59" s="697">
        <f t="shared" si="3"/>
        <v>246003</v>
      </c>
      <c r="E59" s="698">
        <f t="shared" si="15"/>
        <v>0.12659978231278513</v>
      </c>
      <c r="F59" s="699">
        <v>171989</v>
      </c>
      <c r="G59" s="697">
        <v>44134</v>
      </c>
      <c r="H59" s="697">
        <f t="shared" si="0"/>
        <v>216123</v>
      </c>
      <c r="I59" s="700">
        <f t="shared" si="16"/>
        <v>0.13825460501658782</v>
      </c>
      <c r="J59" s="699">
        <v>1999090</v>
      </c>
      <c r="K59" s="697">
        <v>490007</v>
      </c>
      <c r="L59" s="697">
        <f t="shared" si="1"/>
        <v>2489097</v>
      </c>
      <c r="M59" s="700">
        <f t="shared" si="17"/>
        <v>0.11850921314901083</v>
      </c>
      <c r="N59" s="699">
        <v>1860461</v>
      </c>
      <c r="O59" s="697">
        <v>464522</v>
      </c>
      <c r="P59" s="697">
        <f t="shared" si="2"/>
        <v>2324983</v>
      </c>
      <c r="Q59" s="700">
        <f t="shared" si="18"/>
        <v>0.07058718278800313</v>
      </c>
    </row>
    <row r="60" ht="14.25">
      <c r="A60" s="105" t="s">
        <v>49</v>
      </c>
    </row>
    <row r="61" ht="14.25" customHeight="1">
      <c r="A61" s="89" t="s">
        <v>48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60:Q65536 I60:I65536 I3 Q3">
    <cfRule type="cellIs" priority="2" dxfId="93" operator="lessThan" stopIfTrue="1">
      <formula>0</formula>
    </cfRule>
  </conditionalFormatting>
  <conditionalFormatting sqref="Q8:Q59 I8:I5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Diciembre 2014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2015-02-06T19:44:54Z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AEVVZYF6TF2M-634-600</vt:lpwstr>
  </property>
  <property fmtid="{D5CDD505-2E9C-101B-9397-08002B2CF9AE}" pid="3" name="_dlc_DocIdItemGuid">
    <vt:lpwstr>7a262337-13be-4a05-ad2e-825473ce2a25</vt:lpwstr>
  </property>
  <property fmtid="{D5CDD505-2E9C-101B-9397-08002B2CF9AE}" pid="4" name="_dlc_DocIdUrl">
    <vt:lpwstr>http://www.aerocivil.gov.co/AAeronautica/Estadisticas/TAereo/EOperacionales/BolPubAnte/_layouts/DocIdRedir.aspx?ID=AEVVZYF6TF2M-634-600, AEVVZYF6TF2M-634-600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141.000000000000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2014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